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Пр 1 - доходы" sheetId="1" state="visible" r:id="rId2"/>
    <sheet name="Пр 2 - налог дох" sheetId="2" state="visible" r:id="rId3"/>
    <sheet name="Прил 3 -ненал дох" sheetId="3" state="visible" r:id="rId4"/>
    <sheet name="Прил 4 - безвозм" sheetId="4" state="visible" r:id="rId5"/>
    <sheet name="Прил 5 - ГАД" sheetId="5" state="visible" r:id="rId6"/>
    <sheet name="Прил 6 - РАСХОДЫ исп" sheetId="6" state="visible" r:id="rId7"/>
    <sheet name="Прил 7 - РасходыГРБС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<sst xmlns="http://schemas.openxmlformats.org/spreadsheetml/2006/main" count="171" uniqueCount="135">
  <si>
    <t xml:space="preserve">ИНФОРМАЦИЯ Контрольного органа городского округа Красноуральск о ходе  исполнения бюджета городского округа Красноуральск   за девять месяцев    2023 года </t>
  </si>
  <si>
    <t xml:space="preserve">Приложение №1 </t>
  </si>
  <si>
    <t xml:space="preserve"> Показатели  поступления доходов в местный бюджет по группам доходов за период</t>
  </si>
  <si>
    <t xml:space="preserve">январь — сентябрь 2023 года</t>
  </si>
  <si>
    <t xml:space="preserve">Наименование групп доходов</t>
  </si>
  <si>
    <t xml:space="preserve">Решение Думы от 27.07.2023   №76, рублей </t>
  </si>
  <si>
    <t xml:space="preserve">Отчет об исполнении местного бюджета за девять месяцев  2023  года (форма 0503117)</t>
  </si>
  <si>
    <t xml:space="preserve">Справочно: исполнение за девять месяцев 2022  года к Решению Думы от 28.07.2022 №392</t>
  </si>
  <si>
    <t xml:space="preserve">Отклонение  гр.3/гр.6</t>
  </si>
  <si>
    <t xml:space="preserve">исполнение,  рублей</t>
  </si>
  <si>
    <t xml:space="preserve">уд. вес, %</t>
  </si>
  <si>
    <t xml:space="preserve">к Решению Думы от  27.07.2023 № 76,  %</t>
  </si>
  <si>
    <t xml:space="preserve"> рублей</t>
  </si>
  <si>
    <t xml:space="preserve">%</t>
  </si>
  <si>
    <t xml:space="preserve">  рублей</t>
  </si>
  <si>
    <t xml:space="preserve">Налоговые доходы</t>
  </si>
  <si>
    <t xml:space="preserve">Неналоговые доходы</t>
  </si>
  <si>
    <t xml:space="preserve">Безвозмездные поступления</t>
  </si>
  <si>
    <t xml:space="preserve"> - безвозмездные поступления от других бюджетов бюджетной системы Российской Федерации</t>
  </si>
  <si>
    <t xml:space="preserve"> -  доходы бюджетов городских округов от возврата организациями остатков субсидий прошлых лет</t>
  </si>
  <si>
    <t xml:space="preserve">  -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</si>
  <si>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- прочие безвозмездные поступления</t>
  </si>
  <si>
    <t xml:space="preserve">Итого доходы</t>
  </si>
  <si>
    <t xml:space="preserve">Приложение №2</t>
  </si>
  <si>
    <t xml:space="preserve"> Показатели поступления налоговых доходов в местный бюджет за период январь — сентябрь  2022 года</t>
  </si>
  <si>
    <t xml:space="preserve">Виды налоговых доходов</t>
  </si>
  <si>
    <t xml:space="preserve">Налоговые доходы всего, из них:</t>
  </si>
  <si>
    <t xml:space="preserve"> - налог на доходы физических лиц</t>
  </si>
  <si>
    <t xml:space="preserve"> - налоги на товары (работы, услуги), реализуемые на территории РФ</t>
  </si>
  <si>
    <t xml:space="preserve"> -налоги на совокупный доход</t>
  </si>
  <si>
    <t xml:space="preserve"> - налог на имущество физических лиц</t>
  </si>
  <si>
    <t xml:space="preserve"> -земельный налог</t>
  </si>
  <si>
    <t xml:space="preserve"> - государственная пошлина</t>
  </si>
  <si>
    <t xml:space="preserve">Приложение №3</t>
  </si>
  <si>
    <t xml:space="preserve"> Показатели поступления неналоговых доходов в местный бюджет за период январь — сентябрь 2023 года</t>
  </si>
  <si>
    <t xml:space="preserve">Виды неналоговых доходов</t>
  </si>
  <si>
    <t xml:space="preserve">Неналоговые доходы всего, из них:</t>
  </si>
  <si>
    <t xml:space="preserve">- доходы от использования имущества, находящегося в государственной и муниципальной собственности и аренда земли</t>
  </si>
  <si>
    <t xml:space="preserve"> - платежи при пользовании природными ресурсами</t>
  </si>
  <si>
    <t xml:space="preserve">-доходы от оказания платных услуг</t>
  </si>
  <si>
    <t xml:space="preserve"> - доходы от продажи материальных и нематериальных активов</t>
  </si>
  <si>
    <t xml:space="preserve"> - штрафы, санкции, возмещение ущерба</t>
  </si>
  <si>
    <t xml:space="preserve"> - прочие неналоговые доходы (невыясненные поступления)</t>
  </si>
  <si>
    <t xml:space="preserve">Приложение №4</t>
  </si>
  <si>
    <t xml:space="preserve">Показатели безвозмездных поступлений в местный бюджет за период январь — сентябрь 2023 года</t>
  </si>
  <si>
    <t xml:space="preserve">Виды безвозмездных поступлений</t>
  </si>
  <si>
    <t xml:space="preserve">Безвозмездные поступления, всего</t>
  </si>
  <si>
    <t xml:space="preserve"> - безвозмездные поступления от других бюджетов бюджетной системы Российской Федерации, из них:</t>
  </si>
  <si>
    <t xml:space="preserve">- дотации</t>
  </si>
  <si>
    <t xml:space="preserve">- субсидии</t>
  </si>
  <si>
    <t xml:space="preserve">- субвенции</t>
  </si>
  <si>
    <t xml:space="preserve">- иные межбюджетные трансферты</t>
  </si>
  <si>
    <t xml:space="preserve">- прочие безвозмездные поступления</t>
  </si>
  <si>
    <t xml:space="preserve"> - доходы бюджетов бюджетной системы Российской Федерации от возврата организациями остатков субсидий, субвенций и иных межбюджетных трансфертов, имеющих целевое назначение,  прошлых лет</t>
  </si>
  <si>
    <t xml:space="preserve">- возврат остатков субсидий, субвенций, иных межбюджетных трансфертов, имеющих целевое назначение прошлых лет</t>
  </si>
  <si>
    <t xml:space="preserve">Приложение № 5</t>
  </si>
  <si>
    <t xml:space="preserve">Исполнение местного бюджета по доходам в разрезе главных администраторов доходов   за период  январь — сентябрь 2023 года</t>
  </si>
  <si>
    <t xml:space="preserve">№ п.п.</t>
  </si>
  <si>
    <t xml:space="preserve">Главный администратор доходов бюджета</t>
  </si>
  <si>
    <t xml:space="preserve">Код </t>
  </si>
  <si>
    <t xml:space="preserve">Наименование </t>
  </si>
  <si>
    <t xml:space="preserve">Утвержденные бюджетные назначения</t>
  </si>
  <si>
    <t xml:space="preserve">Исполнено</t>
  </si>
  <si>
    <t xml:space="preserve">% </t>
  </si>
  <si>
    <t xml:space="preserve">017</t>
  </si>
  <si>
    <t xml:space="preserve">Министерство природных ресурсов и экологии Свердловской области</t>
  </si>
  <si>
    <t xml:space="preserve">019</t>
  </si>
  <si>
    <t xml:space="preserve">Департамент по обеспечению деятельности мировых судей Свердловской области</t>
  </si>
  <si>
    <t xml:space="preserve">039</t>
  </si>
  <si>
    <t xml:space="preserve">Администрация Северного управленческого округа Свердловской области</t>
  </si>
  <si>
    <t xml:space="preserve">042</t>
  </si>
  <si>
    <t xml:space="preserve">Департамент государственного жилищного и строительного надзора  Свердловской области</t>
  </si>
  <si>
    <t xml:space="preserve">045</t>
  </si>
  <si>
    <t xml:space="preserve">Департамент по охране, контролю и регулированию использования животного мира Свердловской области</t>
  </si>
  <si>
    <t xml:space="preserve">048</t>
  </si>
  <si>
    <t xml:space="preserve">Уральское межрегиональное управление Федеральной службы по надзору в сфере природопользования</t>
  </si>
  <si>
    <t xml:space="preserve">076</t>
  </si>
  <si>
    <t xml:space="preserve">Нижнеобское территориальное управление Федерального агентства по рыболовству</t>
  </si>
  <si>
    <t xml:space="preserve">Управление Федерального казначейства по Свердловской области</t>
  </si>
  <si>
    <t xml:space="preserve">Управление Федеральной службы по надзору в сфере защиты прав потребителей и благополучия человека по Свердловской области</t>
  </si>
  <si>
    <t xml:space="preserve">Управление Федеральной налоговой службы по Свердловской области</t>
  </si>
  <si>
    <t xml:space="preserve">Отдел Министерства внутренних дел Российской Федерации по городу Красноуральску</t>
  </si>
  <si>
    <t xml:space="preserve">322</t>
  </si>
  <si>
    <t xml:space="preserve">Главное управление Федеральной службы судебных приставов по Свердловской области</t>
  </si>
  <si>
    <t xml:space="preserve">Администрация городского округа Красноуральск</t>
  </si>
  <si>
    <t xml:space="preserve">Дума городского округа Красноуральск</t>
  </si>
  <si>
    <t xml:space="preserve">Контрольный орган городского округа Красноуральск</t>
  </si>
  <si>
    <t xml:space="preserve">Финансовое управление администрации городского округа Красноуральск</t>
  </si>
  <si>
    <t xml:space="preserve">Итого доходов</t>
  </si>
  <si>
    <t xml:space="preserve">данные с формы 0503124</t>
  </si>
  <si>
    <t xml:space="preserve">Приложение № 6</t>
  </si>
  <si>
    <t xml:space="preserve"> Показатели исполнения расходов местного бюджета по разделам классификации расходов бюджета за период январь — сентябрь 2023 года</t>
  </si>
  <si>
    <t xml:space="preserve">Раздел классификации расходов</t>
  </si>
  <si>
    <t xml:space="preserve">Бюджетные ассигнования  на 2023 год</t>
  </si>
  <si>
    <t xml:space="preserve">Отклонение гр.5/гр.9</t>
  </si>
  <si>
    <t xml:space="preserve">код</t>
  </si>
  <si>
    <t xml:space="preserve">наименование</t>
  </si>
  <si>
    <t xml:space="preserve">сводная бюджетная роспись на 01.10.2023, рублей</t>
  </si>
  <si>
    <t xml:space="preserve">уд. вес,    %</t>
  </si>
  <si>
    <t xml:space="preserve">к сводной бюджетной росписи на 01.10.2023, %</t>
  </si>
  <si>
    <t xml:space="preserve">рублей</t>
  </si>
  <si>
    <t xml:space="preserve">1</t>
  </si>
  <si>
    <t xml:space="preserve">0100</t>
  </si>
  <si>
    <t xml:space="preserve">Общегосударственные вопросы</t>
  </si>
  <si>
    <t xml:space="preserve">0300</t>
  </si>
  <si>
    <t xml:space="preserve">Национальная безопасность и правоохранительная деятельность </t>
  </si>
  <si>
    <t xml:space="preserve">0400</t>
  </si>
  <si>
    <t xml:space="preserve">Национальная экономика</t>
  </si>
  <si>
    <t xml:space="preserve">0500</t>
  </si>
  <si>
    <t xml:space="preserve">Жилищно-коммунальное хозяйство</t>
  </si>
  <si>
    <t xml:space="preserve">0600</t>
  </si>
  <si>
    <t xml:space="preserve">Охрана окружающей среды</t>
  </si>
  <si>
    <t xml:space="preserve">0700</t>
  </si>
  <si>
    <t xml:space="preserve">Образование</t>
  </si>
  <si>
    <t xml:space="preserve">0800</t>
  </si>
  <si>
    <t xml:space="preserve">Культура, кинематография </t>
  </si>
  <si>
    <t xml:space="preserve">1000</t>
  </si>
  <si>
    <t xml:space="preserve">Социальная политика</t>
  </si>
  <si>
    <t xml:space="preserve">1100</t>
  </si>
  <si>
    <t xml:space="preserve">Физическая культура и спорт</t>
  </si>
  <si>
    <t xml:space="preserve">1200</t>
  </si>
  <si>
    <t xml:space="preserve">Средства массовой информации</t>
  </si>
  <si>
    <t xml:space="preserve">1300</t>
  </si>
  <si>
    <t xml:space="preserve">Обслуживание государственного и муниципального долга</t>
  </si>
  <si>
    <t xml:space="preserve">Итого расходов</t>
  </si>
  <si>
    <t xml:space="preserve">Приложение №7 </t>
  </si>
  <si>
    <t xml:space="preserve"> Исполнение местного бюджета по расходам в разрезе главных  распорядителей бюджетных средств  за период </t>
  </si>
  <si>
    <t xml:space="preserve">январь — сентябрь 2023  года</t>
  </si>
  <si>
    <t xml:space="preserve">Главные распорядители бюджетных средств</t>
  </si>
  <si>
    <t xml:space="preserve">динамика к аналогичному периоду 2022года, %</t>
  </si>
  <si>
    <t xml:space="preserve">901</t>
  </si>
  <si>
    <t xml:space="preserve">912</t>
  </si>
  <si>
    <t xml:space="preserve">913</t>
  </si>
  <si>
    <t xml:space="preserve">Контрольный органа городского округа Красноуральск</t>
  </si>
  <si>
    <t xml:space="preserve">919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</si>
</sst>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0.0"/>
    <numFmt numFmtId="167" formatCode="#,##0.00"/>
    <numFmt numFmtId="168" formatCode="#,##0.0"/>
    <numFmt numFmtId="169" formatCode="General"/>
  </numFmts>
  <fonts count="32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color rgb="FF000000"/>
      <name val="Arial Cyr"/>
      <family val="2"/>
      <charset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1E6A39"/>
      <name val="Times New Roman"/>
      <family val="1"/>
      <charset val="204"/>
    </font>
    <font>
      <sz val="10"/>
      <color rgb="FF127622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i val="true"/>
      <sz val="10"/>
      <color rgb="FF1E6A39"/>
      <name val="Times New Roman"/>
      <family val="1"/>
      <charset val="204"/>
    </font>
    <font>
      <i val="true"/>
      <sz val="10"/>
      <color rgb="FF127622"/>
      <name val="Times New Roman"/>
      <family val="1"/>
      <charset val="204"/>
    </font>
    <font>
      <i val="true"/>
      <sz val="1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color rgb="FF127622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0"/>
      <color rgb="FF1E6A39"/>
      <name val="Times New Roman"/>
      <family val="1"/>
      <charset val="204"/>
    </font>
    <font>
      <b val="true"/>
      <i val="true"/>
      <sz val="10"/>
      <name val="Times New Roman"/>
      <family val="1"/>
      <charset val="204"/>
    </font>
    <font>
      <b val="true"/>
      <i val="true"/>
      <sz val="10"/>
      <color rgb="FF000000"/>
      <name val="Times New Roman"/>
      <family val="1"/>
      <charset val="204"/>
    </font>
    <font>
      <b val="true"/>
      <i val="true"/>
      <sz val="10"/>
      <color rgb="FF1E6A39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5983B0"/>
      <name val="Times New Roman"/>
      <family val="1"/>
      <charset val="204"/>
    </font>
    <font>
      <b val="true"/>
      <sz val="9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  <font>
      <b val="true"/>
      <sz val="9"/>
      <color rgb="FF5983B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9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</cellStyleXfs>
  <cellXfs count="1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8" fillId="2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1" fillId="2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3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3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1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7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3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2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2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3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3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2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7" fontId="2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2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6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26" fillId="0" borderId="4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8" fontId="26" fillId="0" borderId="4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8" fontId="27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xl35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27622"/>
      <rgbColor rgb="FF000080"/>
      <rgbColor rgb="FF808000"/>
      <rgbColor rgb="FF800080"/>
      <rgbColor rgb="FF1E6A39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83B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M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6" activeCellId="0" sqref="A26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2"/>
    <col collapsed="false" customWidth="true" hidden="false" outlineLevel="0" max="2" min="2" style="1" width="38.63"/>
    <col collapsed="false" customWidth="true" hidden="false" outlineLevel="0" max="3" min="3" style="1" width="14.43"/>
    <col collapsed="false" customWidth="true" hidden="false" outlineLevel="0" max="4" min="4" style="1" width="15.71"/>
    <col collapsed="false" customWidth="true" hidden="false" outlineLevel="0" max="5" min="5" style="1" width="5.01"/>
    <col collapsed="false" customWidth="true" hidden="false" outlineLevel="0" max="6" min="6" style="1" width="9.86"/>
    <col collapsed="false" customWidth="true" hidden="false" outlineLevel="0" max="7" min="7" style="1" width="15.57"/>
    <col collapsed="false" customWidth="true" hidden="false" outlineLevel="0" max="8" min="8" style="1" width="5.84"/>
    <col collapsed="false" customWidth="true" hidden="false" outlineLevel="0" max="9" min="9" style="1" width="13.47"/>
    <col collapsed="false" customWidth="true" hidden="false" outlineLevel="0" max="10" min="10" style="1" width="6.15"/>
    <col collapsed="false" customWidth="false" hidden="false" outlineLevel="0" max="11" min="11" style="2" width="9.13"/>
    <col collapsed="false" customWidth="false" hidden="false" outlineLevel="0" max="1024" min="12" style="1" width="9.13"/>
  </cols>
  <sheetData>
    <row r="1" customFormat="false" ht="29.85" hidden="false" customHeight="true" outlineLevel="0" collapsed="false">
      <c r="B1" s="3" t="s">
        <v>0</v>
      </c>
      <c r="C1" s="3"/>
      <c r="D1" s="3"/>
      <c r="E1" s="3"/>
      <c r="F1" s="3"/>
      <c r="G1" s="3"/>
      <c r="H1" s="3"/>
      <c r="I1" s="3"/>
      <c r="J1" s="3"/>
    </row>
    <row r="3" customFormat="false" ht="12.8" hidden="false" customHeight="false" outlineLevel="0" collapsed="false">
      <c r="G3" s="4" t="s">
        <v>1</v>
      </c>
      <c r="H3" s="4"/>
      <c r="I3" s="4"/>
      <c r="J3" s="4"/>
    </row>
    <row r="4" customFormat="false" ht="12.8" hidden="false" customHeight="false" outlineLevel="0" collapsed="false">
      <c r="G4" s="5"/>
      <c r="H4" s="5"/>
      <c r="I4" s="5"/>
      <c r="J4" s="5"/>
    </row>
    <row r="6" customFormat="false" ht="15" hidden="false" customHeight="true" outlineLevel="0" collapsed="false">
      <c r="B6" s="6" t="s">
        <v>2</v>
      </c>
      <c r="C6" s="6"/>
      <c r="D6" s="6"/>
      <c r="E6" s="6"/>
      <c r="F6" s="6"/>
      <c r="G6" s="6"/>
      <c r="H6" s="6"/>
      <c r="I6" s="6"/>
      <c r="J6" s="6"/>
    </row>
    <row r="7" customFormat="false" ht="12.8" hidden="false" customHeight="true" outlineLevel="0" collapsed="false">
      <c r="B7" s="6" t="s">
        <v>3</v>
      </c>
      <c r="C7" s="6"/>
      <c r="D7" s="6"/>
      <c r="E7" s="6"/>
      <c r="F7" s="6"/>
      <c r="G7" s="6"/>
      <c r="H7" s="6"/>
      <c r="I7" s="6"/>
      <c r="J7" s="6"/>
    </row>
    <row r="8" customFormat="false" ht="12.8" hidden="false" customHeight="false" outlineLevel="0" collapsed="false">
      <c r="B8" s="7"/>
      <c r="C8" s="7"/>
      <c r="D8" s="7"/>
      <c r="E8" s="7"/>
      <c r="F8" s="7"/>
      <c r="G8" s="7"/>
      <c r="H8" s="7"/>
    </row>
    <row r="9" customFormat="false" ht="52.95" hidden="false" customHeight="true" outlineLevel="0" collapsed="false">
      <c r="B9" s="8" t="s">
        <v>4</v>
      </c>
      <c r="C9" s="8" t="s">
        <v>5</v>
      </c>
      <c r="D9" s="8" t="s">
        <v>6</v>
      </c>
      <c r="E9" s="8"/>
      <c r="F9" s="8"/>
      <c r="G9" s="8" t="s">
        <v>7</v>
      </c>
      <c r="H9" s="8"/>
      <c r="I9" s="9" t="s">
        <v>8</v>
      </c>
      <c r="J9" s="9"/>
    </row>
    <row r="10" customFormat="false" ht="63.4" hidden="false" customHeight="true" outlineLevel="0" collapsed="false">
      <c r="B10" s="8"/>
      <c r="C10" s="8"/>
      <c r="D10" s="8" t="s">
        <v>9</v>
      </c>
      <c r="E10" s="8" t="s">
        <v>10</v>
      </c>
      <c r="F10" s="10" t="s">
        <v>11</v>
      </c>
      <c r="G10" s="8" t="s">
        <v>12</v>
      </c>
      <c r="H10" s="11" t="s">
        <v>13</v>
      </c>
      <c r="I10" s="9" t="s">
        <v>14</v>
      </c>
      <c r="J10" s="12" t="s">
        <v>13</v>
      </c>
    </row>
    <row r="11" customFormat="false" ht="12.8" hidden="false" customHeight="false" outlineLevel="0" collapsed="false">
      <c r="B11" s="8" t="n">
        <v>1</v>
      </c>
      <c r="C11" s="8" t="n">
        <v>2</v>
      </c>
      <c r="D11" s="8" t="n">
        <v>3</v>
      </c>
      <c r="E11" s="8" t="n">
        <v>4</v>
      </c>
      <c r="F11" s="8" t="n">
        <v>5</v>
      </c>
      <c r="G11" s="8" t="n">
        <v>6</v>
      </c>
      <c r="H11" s="8" t="n">
        <v>7</v>
      </c>
      <c r="I11" s="8" t="n">
        <v>8</v>
      </c>
      <c r="J11" s="8" t="n">
        <v>9</v>
      </c>
    </row>
    <row r="12" customFormat="false" ht="12.8" hidden="false" customHeight="false" outlineLevel="0" collapsed="false">
      <c r="B12" s="10" t="s">
        <v>15</v>
      </c>
      <c r="C12" s="13" t="n">
        <f aca="false">'Пр 2 - налог дох'!C10</f>
        <v>515382372.92</v>
      </c>
      <c r="D12" s="13" t="n">
        <f aca="false">'Пр 2 - налог дох'!D10</f>
        <v>318249792.3</v>
      </c>
      <c r="E12" s="14" t="n">
        <f aca="false">D12/$D$19*100</f>
        <v>30.9013799216105</v>
      </c>
      <c r="F12" s="14" t="n">
        <f aca="false">D12/C12*100</f>
        <v>61.7502283783773</v>
      </c>
      <c r="G12" s="15" t="n">
        <v>260112782.58</v>
      </c>
      <c r="H12" s="16" t="n">
        <v>76.4709220687587</v>
      </c>
      <c r="I12" s="17" t="n">
        <f aca="false">D12-G12</f>
        <v>58137009.72</v>
      </c>
      <c r="J12" s="18" t="n">
        <f aca="false">D12/G12*100-100</f>
        <v>22.3506930891101</v>
      </c>
    </row>
    <row r="13" customFormat="false" ht="12.8" hidden="false" customHeight="false" outlineLevel="0" collapsed="false">
      <c r="B13" s="10" t="s">
        <v>16</v>
      </c>
      <c r="C13" s="13" t="n">
        <f aca="false">'Прил 3 -ненал дох'!C11</f>
        <v>98546859.56</v>
      </c>
      <c r="D13" s="13" t="n">
        <f aca="false">'Прил 3 -ненал дох'!D11</f>
        <v>143898787.89</v>
      </c>
      <c r="E13" s="14" t="n">
        <f aca="false">D13/$D$19*100</f>
        <v>13.9722671386898</v>
      </c>
      <c r="F13" s="14" t="n">
        <f aca="false">D13/C13*100</f>
        <v>146.020673345138</v>
      </c>
      <c r="G13" s="15" t="n">
        <v>149908568.52</v>
      </c>
      <c r="H13" s="16" t="n">
        <v>89.0550639815222</v>
      </c>
      <c r="I13" s="17" t="n">
        <f aca="false">D13-G13</f>
        <v>-6009780.63000003</v>
      </c>
      <c r="J13" s="18" t="n">
        <f aca="false">D13/G13*100-100</f>
        <v>-4.00896405677987</v>
      </c>
      <c r="L13" s="19"/>
      <c r="M13" s="19"/>
    </row>
    <row r="14" customFormat="false" ht="17.9" hidden="false" customHeight="true" outlineLevel="0" collapsed="false">
      <c r="B14" s="10" t="s">
        <v>17</v>
      </c>
      <c r="C14" s="13" t="n">
        <f aca="false">C15+C18+C16+C17</f>
        <v>836289997.26</v>
      </c>
      <c r="D14" s="13" t="n">
        <f aca="false">D15+D18+D16+D17</f>
        <v>567740030.31</v>
      </c>
      <c r="E14" s="14" t="n">
        <f aca="false">D14/$D$19*100</f>
        <v>55.1263529396998</v>
      </c>
      <c r="F14" s="14" t="n">
        <f aca="false">D14/C14*100</f>
        <v>67.8879374583134</v>
      </c>
      <c r="G14" s="15" t="n">
        <v>594183239.77</v>
      </c>
      <c r="H14" s="20" t="n">
        <v>72.2986163426818</v>
      </c>
      <c r="I14" s="13" t="n">
        <f aca="false">I15+I18+I16+I17</f>
        <v>-26443209.4599999</v>
      </c>
      <c r="J14" s="18" t="n">
        <f aca="false">D14/G14*100-100</f>
        <v>-4.45034590175175</v>
      </c>
    </row>
    <row r="15" customFormat="false" ht="35.8" hidden="false" customHeight="true" outlineLevel="0" collapsed="false">
      <c r="B15" s="21" t="s">
        <v>18</v>
      </c>
      <c r="C15" s="22" t="n">
        <f aca="false">'Прил 4 - безвозм'!C12</f>
        <v>819179997.26</v>
      </c>
      <c r="D15" s="22" t="n">
        <f aca="false">'Прил 4 - безвозм'!D12</f>
        <v>568251674.85</v>
      </c>
      <c r="E15" s="14"/>
      <c r="F15" s="23"/>
      <c r="G15" s="24" t="n">
        <v>592127208.81</v>
      </c>
      <c r="H15" s="25"/>
      <c r="I15" s="26" t="n">
        <f aca="false">D15-G15</f>
        <v>-23875533.9599999</v>
      </c>
      <c r="J15" s="27" t="n">
        <f aca="false">D15/G15*100-100</f>
        <v>-4.03216295498102</v>
      </c>
    </row>
    <row r="16" customFormat="false" ht="38.05" hidden="false" customHeight="true" outlineLevel="0" collapsed="false">
      <c r="B16" s="21" t="s">
        <v>19</v>
      </c>
      <c r="C16" s="22"/>
      <c r="D16" s="22" t="n">
        <f aca="false">'Прил 4 - безвозм'!D18</f>
        <v>10344063.48</v>
      </c>
      <c r="E16" s="14"/>
      <c r="F16" s="23"/>
      <c r="G16" s="24" t="n">
        <v>3775808.39</v>
      </c>
      <c r="H16" s="25"/>
      <c r="I16" s="26" t="n">
        <f aca="false">D16-G16</f>
        <v>6568255.09</v>
      </c>
      <c r="J16" s="27" t="n">
        <f aca="false">D16/G16*100-100</f>
        <v>173.956260794261</v>
      </c>
    </row>
    <row r="17" customFormat="false" ht="53.7" hidden="false" customHeight="true" outlineLevel="0" collapsed="false">
      <c r="B17" s="21" t="s">
        <v>20</v>
      </c>
      <c r="C17" s="22"/>
      <c r="D17" s="22" t="n">
        <f aca="false">'Прил 4 - безвозм'!D19</f>
        <v>-17965708.02</v>
      </c>
      <c r="E17" s="14"/>
      <c r="F17" s="23"/>
      <c r="G17" s="24" t="n">
        <v>-8719777.43</v>
      </c>
      <c r="H17" s="25"/>
      <c r="I17" s="26" t="n">
        <f aca="false">D17-G17</f>
        <v>-9245930.59</v>
      </c>
      <c r="J17" s="27" t="n">
        <f aca="false">D17/G17*100-100</f>
        <v>106.0340205266</v>
      </c>
    </row>
    <row r="18" customFormat="false" ht="21.6" hidden="false" customHeight="true" outlineLevel="0" collapsed="false">
      <c r="B18" s="21" t="s">
        <v>21</v>
      </c>
      <c r="C18" s="22" t="n">
        <f aca="false">'Прил 4 - безвозм'!C17</f>
        <v>17110000</v>
      </c>
      <c r="D18" s="22" t="n">
        <f aca="false">'Прил 4 - безвозм'!D17</f>
        <v>7110000</v>
      </c>
      <c r="E18" s="23"/>
      <c r="F18" s="23"/>
      <c r="G18" s="24" t="n">
        <v>7000000</v>
      </c>
      <c r="H18" s="25"/>
      <c r="I18" s="26" t="n">
        <f aca="false">D18-G18</f>
        <v>110000</v>
      </c>
      <c r="J18" s="27"/>
    </row>
    <row r="19" customFormat="false" ht="12.8" hidden="false" customHeight="false" outlineLevel="0" collapsed="false">
      <c r="B19" s="28" t="s">
        <v>22</v>
      </c>
      <c r="C19" s="29" t="n">
        <f aca="false">C12+C13+C14</f>
        <v>1450219229.74</v>
      </c>
      <c r="D19" s="30" t="n">
        <f aca="false">D12+D13+D14</f>
        <v>1029888610.5</v>
      </c>
      <c r="E19" s="31" t="n">
        <v>100</v>
      </c>
      <c r="F19" s="32" t="n">
        <f aca="false">D19/C19*100</f>
        <v>71.0160635978218</v>
      </c>
      <c r="G19" s="33" t="n">
        <v>1004204590.87</v>
      </c>
      <c r="H19" s="34" t="n">
        <v>75.4856938673873</v>
      </c>
      <c r="I19" s="29" t="n">
        <f aca="false">I12+I13+I14</f>
        <v>25684019.6300001</v>
      </c>
      <c r="J19" s="18" t="n">
        <f aca="false">D19/G19*100-100</f>
        <v>2.55764809915362</v>
      </c>
    </row>
    <row r="20" customFormat="false" ht="12.8" hidden="false" customHeight="false" outlineLevel="0" collapsed="false">
      <c r="I20" s="35"/>
      <c r="J20" s="2"/>
    </row>
    <row r="21" customFormat="false" ht="12.8" hidden="true" customHeight="false" outlineLevel="0" collapsed="false">
      <c r="I21" s="26" t="n">
        <f aca="false">D19-G19</f>
        <v>25684019.63</v>
      </c>
      <c r="J21" s="27" t="e">
        <f aca="false">D21/G21*100-100</f>
        <v>#DIV/0!</v>
      </c>
    </row>
    <row r="22" customFormat="false" ht="12.8" hidden="true" customHeight="false" outlineLevel="0" collapsed="false"/>
    <row r="23" customFormat="false" ht="12.8" hidden="true" customHeight="false" outlineLevel="0" collapsed="false"/>
    <row r="24" customFormat="false" ht="12.8" hidden="true" customHeight="false" outlineLevel="0" collapsed="false"/>
    <row r="25" customFormat="false" ht="12.8" hidden="true" customHeight="false" outlineLevel="0" collapsed="false"/>
  </sheetData>
  <mergeCells count="10">
    <mergeCell ref="B1:J1"/>
    <mergeCell ref="G3:J3"/>
    <mergeCell ref="G4:J4"/>
    <mergeCell ref="B6:J6"/>
    <mergeCell ref="B7:J7"/>
    <mergeCell ref="B9:B10"/>
    <mergeCell ref="C9:C10"/>
    <mergeCell ref="D9:F9"/>
    <mergeCell ref="G9:H9"/>
    <mergeCell ref="I9:J9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K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2"/>
    <col collapsed="false" customWidth="true" hidden="false" outlineLevel="0" max="2" min="2" style="1" width="38.63"/>
    <col collapsed="false" customWidth="true" hidden="false" outlineLevel="0" max="3" min="3" style="1" width="15.58"/>
    <col collapsed="false" customWidth="true" hidden="false" outlineLevel="0" max="4" min="4" style="1" width="13.57"/>
    <col collapsed="false" customWidth="true" hidden="false" outlineLevel="0" max="5" min="5" style="1" width="5.01"/>
    <col collapsed="false" customWidth="true" hidden="false" outlineLevel="0" max="6" min="6" style="1" width="9.59"/>
    <col collapsed="false" customWidth="true" hidden="false" outlineLevel="0" max="7" min="7" style="1" width="15.57"/>
    <col collapsed="false" customWidth="true" hidden="false" outlineLevel="0" max="8" min="8" style="1" width="6.53"/>
    <col collapsed="false" customWidth="true" hidden="false" outlineLevel="0" max="9" min="9" style="1" width="13.47"/>
    <col collapsed="false" customWidth="true" hidden="false" outlineLevel="0" max="10" min="10" style="1" width="6.15"/>
    <col collapsed="false" customWidth="false" hidden="false" outlineLevel="0" max="11" min="11" style="2" width="9.13"/>
    <col collapsed="false" customWidth="false" hidden="false" outlineLevel="0" max="1024" min="12" style="1" width="9.13"/>
  </cols>
  <sheetData>
    <row r="1" customFormat="false" ht="29.85" hidden="false" customHeight="true" outlineLevel="0" collapsed="false">
      <c r="B1" s="3" t="str">
        <f aca="false">'Пр 1 - доходы'!B1</f>
        <v>ИНФОРМАЦИЯ Контрольного органа городского округа Красноуральск о ходе  исполнения бюджета городского округа Красноуральск   за девять месяцев    2023 года</v>
      </c>
      <c r="C1" s="3"/>
      <c r="D1" s="3"/>
      <c r="E1" s="3"/>
      <c r="F1" s="3"/>
      <c r="G1" s="3"/>
      <c r="H1" s="3"/>
      <c r="I1" s="3"/>
      <c r="J1" s="3"/>
    </row>
    <row r="3" customFormat="false" ht="12.8" hidden="false" customHeight="false" outlineLevel="0" collapsed="false">
      <c r="G3" s="4" t="s">
        <v>23</v>
      </c>
      <c r="H3" s="4"/>
      <c r="I3" s="4"/>
      <c r="J3" s="4"/>
    </row>
    <row r="4" customFormat="false" ht="12.8" hidden="false" customHeight="false" outlineLevel="0" collapsed="false">
      <c r="G4" s="5"/>
      <c r="H4" s="5"/>
      <c r="I4" s="5"/>
      <c r="J4" s="5"/>
    </row>
    <row r="5" customFormat="false" ht="12.8" hidden="false" customHeight="false" outlineLevel="0" collapsed="false">
      <c r="B5" s="36" t="s">
        <v>24</v>
      </c>
      <c r="C5" s="36"/>
      <c r="D5" s="36"/>
      <c r="E5" s="36"/>
      <c r="F5" s="36"/>
      <c r="G5" s="36"/>
      <c r="H5" s="36"/>
      <c r="I5" s="36"/>
      <c r="J5" s="36"/>
    </row>
    <row r="6" customFormat="false" ht="12.8" hidden="false" customHeight="false" outlineLevel="0" collapsed="false">
      <c r="B6" s="37"/>
      <c r="C6" s="37"/>
      <c r="D6" s="37"/>
      <c r="E6" s="37"/>
      <c r="F6" s="37"/>
      <c r="G6" s="37"/>
      <c r="H6" s="37"/>
      <c r="I6" s="19"/>
      <c r="J6" s="2"/>
    </row>
    <row r="7" customFormat="false" ht="64.15" hidden="false" customHeight="true" outlineLevel="0" collapsed="false">
      <c r="B7" s="8" t="s">
        <v>25</v>
      </c>
      <c r="C7" s="8" t="str">
        <f aca="false">'Пр 1 - доходы'!C9</f>
        <v>Решение Думы от 27.07.2023   №76, рублей</v>
      </c>
      <c r="D7" s="8" t="str">
        <f aca="false">'Пр 1 - доходы'!D9</f>
        <v>Отчет об исполнении местного бюджета за девять месяцев  2023  года (форма 0503117)</v>
      </c>
      <c r="E7" s="8"/>
      <c r="F7" s="8"/>
      <c r="G7" s="8" t="str">
        <f aca="false">'Пр 1 - доходы'!G9</f>
        <v>Справочно: исполнение за девять месяцев 2022  года к Решению Думы от 28.07.2022 №392</v>
      </c>
      <c r="H7" s="8"/>
      <c r="I7" s="9" t="s">
        <v>8</v>
      </c>
      <c r="J7" s="9"/>
    </row>
    <row r="8" customFormat="false" ht="61.15" hidden="false" customHeight="true" outlineLevel="0" collapsed="false">
      <c r="B8" s="8"/>
      <c r="C8" s="8"/>
      <c r="D8" s="8" t="s">
        <v>9</v>
      </c>
      <c r="E8" s="8" t="s">
        <v>10</v>
      </c>
      <c r="F8" s="10" t="str">
        <f aca="false">'Пр 1 - доходы'!F10</f>
        <v>к Решению Думы от  27.07.2023 № 76,  %</v>
      </c>
      <c r="G8" s="8" t="s">
        <v>12</v>
      </c>
      <c r="H8" s="11" t="s">
        <v>13</v>
      </c>
      <c r="I8" s="9" t="s">
        <v>14</v>
      </c>
      <c r="J8" s="12" t="s">
        <v>13</v>
      </c>
    </row>
    <row r="9" customFormat="false" ht="14.9" hidden="false" customHeight="true" outlineLevel="0" collapsed="false">
      <c r="B9" s="8" t="n">
        <v>1</v>
      </c>
      <c r="C9" s="8" t="n">
        <v>2</v>
      </c>
      <c r="D9" s="8" t="n">
        <v>3</v>
      </c>
      <c r="E9" s="8" t="n">
        <v>4</v>
      </c>
      <c r="F9" s="8" t="n">
        <v>5</v>
      </c>
      <c r="G9" s="8" t="n">
        <v>6</v>
      </c>
      <c r="H9" s="8" t="n">
        <v>7</v>
      </c>
      <c r="I9" s="8" t="n">
        <v>8</v>
      </c>
      <c r="J9" s="8" t="n">
        <v>9</v>
      </c>
    </row>
    <row r="10" s="38" customFormat="true" ht="12.8" hidden="false" customHeight="false" outlineLevel="0" collapsed="false">
      <c r="B10" s="39" t="s">
        <v>26</v>
      </c>
      <c r="C10" s="40" t="n">
        <f aca="false">SUM(C11:C16)</f>
        <v>515382372.92</v>
      </c>
      <c r="D10" s="40" t="n">
        <f aca="false">SUM(D11:D16)</f>
        <v>318249792.3</v>
      </c>
      <c r="E10" s="41" t="n">
        <f aca="false">SUM(E11:E16)</f>
        <v>100</v>
      </c>
      <c r="F10" s="41" t="n">
        <f aca="false">D10/C10*100</f>
        <v>61.7502283783773</v>
      </c>
      <c r="G10" s="42" t="n">
        <v>260112782.58</v>
      </c>
      <c r="H10" s="41" t="n">
        <v>76.4709220687587</v>
      </c>
      <c r="I10" s="40" t="n">
        <f aca="false">SUM(I11:I16)</f>
        <v>58137009.72</v>
      </c>
      <c r="J10" s="43" t="n">
        <f aca="false">D10/G10*100-100</f>
        <v>22.3506930891101</v>
      </c>
      <c r="K10" s="44"/>
    </row>
    <row r="11" customFormat="false" ht="12.8" hidden="false" customHeight="false" outlineLevel="0" collapsed="false">
      <c r="B11" s="45" t="s">
        <v>27</v>
      </c>
      <c r="C11" s="17" t="n">
        <v>409547938.83</v>
      </c>
      <c r="D11" s="17" t="n">
        <v>240563624.41</v>
      </c>
      <c r="E11" s="46" t="n">
        <f aca="false">D11/D10*100</f>
        <v>75.5895621082547</v>
      </c>
      <c r="F11" s="46" t="n">
        <f aca="false">D11/C11*100</f>
        <v>58.738819464516</v>
      </c>
      <c r="G11" s="47" t="n">
        <v>183812913.71</v>
      </c>
      <c r="H11" s="46" t="n">
        <v>76.2389677811374</v>
      </c>
      <c r="I11" s="17" t="n">
        <f aca="false">D11-G11</f>
        <v>56750710.7</v>
      </c>
      <c r="J11" s="18" t="n">
        <f aca="false">D11/G11*100-100</f>
        <v>30.8741695861125</v>
      </c>
    </row>
    <row r="12" customFormat="false" ht="23.85" hidden="false" customHeight="false" outlineLevel="0" collapsed="false">
      <c r="B12" s="45" t="s">
        <v>28</v>
      </c>
      <c r="C12" s="17" t="n">
        <v>22255000</v>
      </c>
      <c r="D12" s="17" t="n">
        <v>18741527.75</v>
      </c>
      <c r="E12" s="46" t="n">
        <f aca="false">D12/D10*100</f>
        <v>5.88893636490835</v>
      </c>
      <c r="F12" s="46" t="n">
        <f aca="false">D12/C12*100</f>
        <v>84.2126611997304</v>
      </c>
      <c r="G12" s="47" t="n">
        <v>17884499.55</v>
      </c>
      <c r="H12" s="46" t="n">
        <v>81.407890891711</v>
      </c>
      <c r="I12" s="17" t="n">
        <f aca="false">D12-G12</f>
        <v>857028.199999999</v>
      </c>
      <c r="J12" s="18" t="n">
        <f aca="false">D12/G12*100-100</f>
        <v>4.79201667121852</v>
      </c>
    </row>
    <row r="13" customFormat="false" ht="12.8" hidden="false" customHeight="false" outlineLevel="0" collapsed="false">
      <c r="B13" s="45" t="s">
        <v>29</v>
      </c>
      <c r="C13" s="17" t="n">
        <v>23962000</v>
      </c>
      <c r="D13" s="17" t="n">
        <v>22459194.25</v>
      </c>
      <c r="E13" s="46" t="n">
        <f aca="false">D13/D10*100</f>
        <v>7.05709627889677</v>
      </c>
      <c r="F13" s="46" t="n">
        <f aca="false">D13/C13*100</f>
        <v>93.7283793089058</v>
      </c>
      <c r="G13" s="47" t="n">
        <v>19087376.1</v>
      </c>
      <c r="H13" s="46" t="n">
        <v>91.3665028002489</v>
      </c>
      <c r="I13" s="17" t="n">
        <f aca="false">D13-G13</f>
        <v>3371818.15</v>
      </c>
      <c r="J13" s="18" t="n">
        <f aca="false">D13/G13*100-100</f>
        <v>17.6651737375259</v>
      </c>
    </row>
    <row r="14" customFormat="false" ht="12.8" hidden="false" customHeight="false" outlineLevel="0" collapsed="false">
      <c r="B14" s="45" t="s">
        <v>30</v>
      </c>
      <c r="C14" s="17" t="n">
        <v>6352000</v>
      </c>
      <c r="D14" s="17" t="n">
        <v>1744924.3</v>
      </c>
      <c r="E14" s="46" t="n">
        <f aca="false">D14/D10*100</f>
        <v>0.548287647696291</v>
      </c>
      <c r="F14" s="46" t="n">
        <f aca="false">D14/C14*100</f>
        <v>27.4704707178841</v>
      </c>
      <c r="G14" s="47" t="n">
        <v>1752934.77</v>
      </c>
      <c r="H14" s="46" t="n">
        <v>41.0908291139241</v>
      </c>
      <c r="I14" s="17" t="n">
        <f aca="false">D14-G14</f>
        <v>-8010.46999999997</v>
      </c>
      <c r="J14" s="18" t="n">
        <f aca="false">D14/G14*100-100</f>
        <v>-0.456974790910209</v>
      </c>
    </row>
    <row r="15" customFormat="false" ht="12.8" hidden="false" customHeight="false" outlineLevel="0" collapsed="false">
      <c r="B15" s="45" t="s">
        <v>31</v>
      </c>
      <c r="C15" s="17" t="n">
        <f aca="false">43367434.09+2800000</f>
        <v>46167434.09</v>
      </c>
      <c r="D15" s="17" t="n">
        <f aca="false">30664308.56</f>
        <v>30664308.56</v>
      </c>
      <c r="E15" s="46" t="n">
        <f aca="false">D15/D10*100</f>
        <v>9.63529570228097</v>
      </c>
      <c r="F15" s="46" t="n">
        <f aca="false">D15/C15*100</f>
        <v>66.4197808789247</v>
      </c>
      <c r="G15" s="47" t="n">
        <v>32692250.92</v>
      </c>
      <c r="H15" s="46" t="n">
        <v>73.5400987965358</v>
      </c>
      <c r="I15" s="17" t="n">
        <f aca="false">D15-G15</f>
        <v>-2027942.36</v>
      </c>
      <c r="J15" s="18" t="n">
        <f aca="false">D15/G15*100-100</f>
        <v>-6.20312857919299</v>
      </c>
    </row>
    <row r="16" customFormat="false" ht="12.8" hidden="false" customHeight="false" outlineLevel="0" collapsed="false">
      <c r="B16" s="45" t="s">
        <v>32</v>
      </c>
      <c r="C16" s="17" t="n">
        <v>7098000</v>
      </c>
      <c r="D16" s="17" t="n">
        <v>4076213.03</v>
      </c>
      <c r="E16" s="46" t="n">
        <f aca="false">D16/D10*100</f>
        <v>1.28082189796295</v>
      </c>
      <c r="F16" s="46" t="n">
        <f aca="false">D16/C16*100</f>
        <v>57.4276279233587</v>
      </c>
      <c r="G16" s="47" t="n">
        <v>4882807.53</v>
      </c>
      <c r="H16" s="46" t="n">
        <v>65.4181073151125</v>
      </c>
      <c r="I16" s="17" t="n">
        <f aca="false">D16-G16</f>
        <v>-806594.500000001</v>
      </c>
      <c r="J16" s="18" t="n">
        <f aca="false">D16/G16*100-100</f>
        <v>-16.5190721740367</v>
      </c>
    </row>
    <row r="17" customFormat="false" ht="12.8" hidden="false" customHeight="false" outlineLevel="0" collapsed="false">
      <c r="I17" s="19"/>
      <c r="J17" s="2"/>
    </row>
    <row r="18" customFormat="false" ht="12.8" hidden="false" customHeight="false" outlineLevel="0" collapsed="false">
      <c r="I18" s="19"/>
      <c r="J18" s="2"/>
    </row>
  </sheetData>
  <mergeCells count="9">
    <mergeCell ref="B1:J1"/>
    <mergeCell ref="G3:J3"/>
    <mergeCell ref="G4:J4"/>
    <mergeCell ref="B5:J5"/>
    <mergeCell ref="B7:B8"/>
    <mergeCell ref="C7:C8"/>
    <mergeCell ref="D7:F7"/>
    <mergeCell ref="G7:H7"/>
    <mergeCell ref="I7:J7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K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2"/>
    <col collapsed="false" customWidth="true" hidden="false" outlineLevel="0" max="2" min="2" style="1" width="38.63"/>
    <col collapsed="false" customWidth="true" hidden="false" outlineLevel="0" max="3" min="3" style="1" width="14.43"/>
    <col collapsed="false" customWidth="true" hidden="false" outlineLevel="0" max="4" min="4" style="1" width="13.57"/>
    <col collapsed="false" customWidth="true" hidden="false" outlineLevel="0" max="5" min="5" style="1" width="5.28"/>
    <col collapsed="false" customWidth="true" hidden="false" outlineLevel="0" max="6" min="6" style="1" width="10.41"/>
    <col collapsed="false" customWidth="true" hidden="false" outlineLevel="0" max="7" min="7" style="1" width="17.11"/>
    <col collapsed="false" customWidth="true" hidden="false" outlineLevel="0" max="8" min="8" style="1" width="5.42"/>
    <col collapsed="false" customWidth="true" hidden="false" outlineLevel="0" max="9" min="9" style="1" width="13.47"/>
    <col collapsed="false" customWidth="true" hidden="false" outlineLevel="0" max="10" min="10" style="1" width="6.15"/>
    <col collapsed="false" customWidth="false" hidden="false" outlineLevel="0" max="11" min="11" style="2" width="9.13"/>
    <col collapsed="false" customWidth="false" hidden="false" outlineLevel="0" max="1024" min="12" style="1" width="9.13"/>
  </cols>
  <sheetData>
    <row r="1" customFormat="false" ht="29.85" hidden="false" customHeight="true" outlineLevel="0" collapsed="false">
      <c r="B1" s="3" t="str">
        <f aca="false">'Пр 1 - доходы'!B1</f>
        <v>ИНФОРМАЦИЯ Контрольного органа городского округа Красноуральск о ходе  исполнения бюджета городского округа Красноуральск   за девять месяцев    2023 года</v>
      </c>
      <c r="C1" s="3"/>
      <c r="D1" s="3"/>
      <c r="E1" s="3"/>
      <c r="F1" s="3"/>
      <c r="G1" s="3"/>
      <c r="H1" s="3"/>
      <c r="I1" s="3"/>
      <c r="J1" s="3"/>
    </row>
    <row r="3" customFormat="false" ht="12.8" hidden="false" customHeight="false" outlineLevel="0" collapsed="false">
      <c r="G3" s="4" t="s">
        <v>33</v>
      </c>
      <c r="H3" s="4"/>
      <c r="I3" s="4"/>
      <c r="J3" s="4"/>
    </row>
    <row r="4" customFormat="false" ht="12.8" hidden="false" customHeight="false" outlineLevel="0" collapsed="false">
      <c r="I4" s="19"/>
      <c r="J4" s="2"/>
    </row>
    <row r="5" customFormat="false" ht="12.75" hidden="false" customHeight="true" outlineLevel="0" collapsed="false">
      <c r="B5" s="36" t="s">
        <v>34</v>
      </c>
      <c r="C5" s="36"/>
      <c r="D5" s="36"/>
      <c r="E5" s="36"/>
      <c r="F5" s="36"/>
      <c r="G5" s="36"/>
      <c r="H5" s="36"/>
      <c r="I5" s="36"/>
      <c r="J5" s="36"/>
    </row>
    <row r="6" customFormat="false" ht="12.8" hidden="false" customHeight="false" outlineLevel="0" collapsed="false">
      <c r="B6" s="36"/>
      <c r="C6" s="36"/>
      <c r="D6" s="36"/>
      <c r="E6" s="36"/>
      <c r="F6" s="36"/>
      <c r="G6" s="36"/>
      <c r="H6" s="36"/>
      <c r="I6" s="19"/>
      <c r="J6" s="2"/>
    </row>
    <row r="7" customFormat="false" ht="12.8" hidden="false" customHeight="false" outlineLevel="0" collapsed="false">
      <c r="B7" s="37"/>
      <c r="C7" s="37"/>
      <c r="D7" s="37"/>
      <c r="E7" s="37"/>
      <c r="F7" s="37"/>
      <c r="G7" s="37"/>
      <c r="H7" s="37"/>
      <c r="I7" s="19"/>
      <c r="J7" s="2"/>
    </row>
    <row r="8" customFormat="false" ht="51.45" hidden="false" customHeight="true" outlineLevel="0" collapsed="false">
      <c r="B8" s="8" t="s">
        <v>35</v>
      </c>
      <c r="C8" s="8" t="str">
        <f aca="false">'Пр 2 - налог дох'!C7</f>
        <v>Решение Думы от 27.07.2023   №76, рублей</v>
      </c>
      <c r="D8" s="8" t="str">
        <f aca="false">'Пр 2 - налог дох'!D7</f>
        <v>Отчет об исполнении местного бюджета за девять месяцев  2023  года (форма 0503117)</v>
      </c>
      <c r="E8" s="8"/>
      <c r="F8" s="8"/>
      <c r="G8" s="8" t="str">
        <f aca="false">'Пр 2 - налог дох'!G7</f>
        <v>Справочно: исполнение за девять месяцев 2022  года к Решению Думы от 28.07.2022 №392</v>
      </c>
      <c r="H8" s="8"/>
      <c r="I8" s="9" t="s">
        <v>8</v>
      </c>
      <c r="J8" s="9"/>
    </row>
    <row r="9" customFormat="false" ht="46.25" hidden="false" customHeight="false" outlineLevel="0" collapsed="false">
      <c r="B9" s="8"/>
      <c r="C9" s="8"/>
      <c r="D9" s="8" t="s">
        <v>9</v>
      </c>
      <c r="E9" s="8" t="s">
        <v>10</v>
      </c>
      <c r="F9" s="10" t="str">
        <f aca="false">'Пр 2 - налог дох'!F8</f>
        <v>к Решению Думы от  27.07.2023 № 76,  %</v>
      </c>
      <c r="G9" s="8" t="s">
        <v>12</v>
      </c>
      <c r="H9" s="11" t="s">
        <v>13</v>
      </c>
      <c r="I9" s="9" t="s">
        <v>14</v>
      </c>
      <c r="J9" s="12" t="s">
        <v>13</v>
      </c>
    </row>
    <row r="10" customFormat="false" ht="12" hidden="false" customHeight="true" outlineLevel="0" collapsed="false">
      <c r="B10" s="8" t="n">
        <v>1</v>
      </c>
      <c r="C10" s="8" t="n">
        <v>2</v>
      </c>
      <c r="D10" s="8" t="n">
        <v>3</v>
      </c>
      <c r="E10" s="8" t="n">
        <v>4</v>
      </c>
      <c r="F10" s="8" t="n">
        <v>5</v>
      </c>
      <c r="G10" s="8" t="n">
        <v>6</v>
      </c>
      <c r="H10" s="8" t="n">
        <v>7</v>
      </c>
      <c r="I10" s="8" t="n">
        <v>8</v>
      </c>
      <c r="J10" s="8" t="n">
        <v>9</v>
      </c>
    </row>
    <row r="11" s="38" customFormat="true" ht="12.8" hidden="false" customHeight="false" outlineLevel="0" collapsed="false">
      <c r="B11" s="39" t="s">
        <v>36</v>
      </c>
      <c r="C11" s="40" t="n">
        <f aca="false">SUM(C12:C17)</f>
        <v>98546859.56</v>
      </c>
      <c r="D11" s="40" t="n">
        <f aca="false">SUM(D12:D17)</f>
        <v>143898787.89</v>
      </c>
      <c r="E11" s="41" t="n">
        <v>100</v>
      </c>
      <c r="F11" s="41" t="n">
        <f aca="false">D11/C11*100</f>
        <v>146.020673345138</v>
      </c>
      <c r="G11" s="42" t="n">
        <v>149908568.52</v>
      </c>
      <c r="H11" s="48" t="n">
        <v>89.0550639815222</v>
      </c>
      <c r="I11" s="40" t="n">
        <f aca="false">SUM(I12:I17)</f>
        <v>-6009780.63</v>
      </c>
      <c r="J11" s="43" t="n">
        <f aca="false">D11/G11*100-100</f>
        <v>-4.00896405677987</v>
      </c>
      <c r="K11" s="44"/>
    </row>
    <row r="12" customFormat="false" ht="35.05" hidden="false" customHeight="true" outlineLevel="0" collapsed="false">
      <c r="B12" s="45" t="s">
        <v>37</v>
      </c>
      <c r="C12" s="17" t="n">
        <v>13940967.92</v>
      </c>
      <c r="D12" s="17" t="n">
        <v>10816215.18</v>
      </c>
      <c r="E12" s="46" t="n">
        <f aca="false">D12/$D$11*100</f>
        <v>7.51654363361851</v>
      </c>
      <c r="F12" s="46" t="n">
        <f aca="false">D12/C12*100</f>
        <v>77.5858264796868</v>
      </c>
      <c r="G12" s="49" t="n">
        <v>9995167.4</v>
      </c>
      <c r="H12" s="50" t="n">
        <v>100.643619009414</v>
      </c>
      <c r="I12" s="17" t="n">
        <f aca="false">D12-G12</f>
        <v>821047.779999999</v>
      </c>
      <c r="J12" s="18" t="n">
        <f aca="false">D12/G12*100-100</f>
        <v>8.21444751390557</v>
      </c>
    </row>
    <row r="13" customFormat="false" ht="23.85" hidden="false" customHeight="false" outlineLevel="0" collapsed="false">
      <c r="B13" s="45" t="s">
        <v>38</v>
      </c>
      <c r="C13" s="17" t="n">
        <v>81462000</v>
      </c>
      <c r="D13" s="17" t="n">
        <v>130350781.63</v>
      </c>
      <c r="E13" s="46" t="n">
        <f aca="false">D13/$D$11*100</f>
        <v>90.5850449064544</v>
      </c>
      <c r="F13" s="46" t="n">
        <f aca="false">D13/C13*100</f>
        <v>160.014217217844</v>
      </c>
      <c r="G13" s="49" t="n">
        <v>135128250.1</v>
      </c>
      <c r="H13" s="50" t="n">
        <v>86.636445883575</v>
      </c>
      <c r="I13" s="17" t="n">
        <f aca="false">D13-G13</f>
        <v>-4777468.47</v>
      </c>
      <c r="J13" s="18" t="n">
        <f aca="false">D13/G13*100-100</f>
        <v>-3.53550679925515</v>
      </c>
    </row>
    <row r="14" customFormat="false" ht="12.8" hidden="false" customHeight="false" outlineLevel="0" collapsed="false">
      <c r="B14" s="45" t="s">
        <v>39</v>
      </c>
      <c r="C14" s="17" t="n">
        <v>0</v>
      </c>
      <c r="D14" s="17" t="n">
        <v>370692.02</v>
      </c>
      <c r="E14" s="46" t="n">
        <f aca="false">D14/$D$11*100</f>
        <v>0.257606075378041</v>
      </c>
      <c r="F14" s="46"/>
      <c r="G14" s="49" t="n">
        <v>1506386.3</v>
      </c>
      <c r="H14" s="50"/>
      <c r="I14" s="17" t="n">
        <f aca="false">D14-G14</f>
        <v>-1135694.28</v>
      </c>
      <c r="J14" s="18" t="n">
        <f aca="false">D14/G14*100-100</f>
        <v>-75.3919681823978</v>
      </c>
    </row>
    <row r="15" customFormat="false" ht="23.85" hidden="false" customHeight="false" outlineLevel="0" collapsed="false">
      <c r="B15" s="45" t="s">
        <v>40</v>
      </c>
      <c r="C15" s="17" t="n">
        <v>824375</v>
      </c>
      <c r="D15" s="17" t="n">
        <v>960447.01</v>
      </c>
      <c r="E15" s="46" t="n">
        <f aca="false">D15/$D$11*100</f>
        <v>0.66744621277435</v>
      </c>
      <c r="F15" s="46" t="n">
        <f aca="false">D15/C15*100</f>
        <v>116.506081576952</v>
      </c>
      <c r="G15" s="49" t="n">
        <v>2161708.01</v>
      </c>
      <c r="H15" s="50" t="n">
        <v>547.267850632911</v>
      </c>
      <c r="I15" s="17" t="n">
        <f aca="false">D15-G15</f>
        <v>-1201261</v>
      </c>
      <c r="J15" s="18" t="n">
        <f aca="false">D15/G15*100-100</f>
        <v>-55.5699934701172</v>
      </c>
    </row>
    <row r="16" customFormat="false" ht="12.8" hidden="false" customHeight="false" outlineLevel="0" collapsed="false">
      <c r="B16" s="45" t="s">
        <v>41</v>
      </c>
      <c r="C16" s="17" t="n">
        <v>2159716.64</v>
      </c>
      <c r="D16" s="17" t="n">
        <v>1240852.05</v>
      </c>
      <c r="E16" s="46" t="n">
        <f aca="false">D16/$D$11*100</f>
        <v>0.862308896547857</v>
      </c>
      <c r="F16" s="46" t="n">
        <f aca="false">D16/C16*100</f>
        <v>57.4543913316332</v>
      </c>
      <c r="G16" s="49" t="n">
        <v>1121441.43</v>
      </c>
      <c r="H16" s="50" t="n">
        <v>55.1185210852256</v>
      </c>
      <c r="I16" s="17" t="n">
        <f aca="false">D16-G16</f>
        <v>119410.62</v>
      </c>
      <c r="J16" s="18" t="n">
        <f aca="false">D16/G16*100-100</f>
        <v>10.6479586722599</v>
      </c>
    </row>
    <row r="17" customFormat="false" ht="23.85" hidden="false" customHeight="false" outlineLevel="0" collapsed="false">
      <c r="B17" s="45" t="s">
        <v>42</v>
      </c>
      <c r="C17" s="17" t="n">
        <v>159800</v>
      </c>
      <c r="D17" s="17" t="n">
        <v>159800</v>
      </c>
      <c r="E17" s="46" t="n">
        <f aca="false">D17/$D$11*100</f>
        <v>0.111050275226887</v>
      </c>
      <c r="F17" s="46" t="n">
        <f aca="false">D17/C17*100</f>
        <v>100</v>
      </c>
      <c r="G17" s="49" t="n">
        <v>-4384.72</v>
      </c>
      <c r="H17" s="50"/>
      <c r="I17" s="17" t="n">
        <f aca="false">D17-G17</f>
        <v>164184.72</v>
      </c>
      <c r="J17" s="18"/>
    </row>
    <row r="18" customFormat="false" ht="12.8" hidden="false" customHeight="false" outlineLevel="0" collapsed="false">
      <c r="I18" s="35"/>
      <c r="J18" s="2"/>
    </row>
    <row r="19" customFormat="false" ht="12.8" hidden="false" customHeight="false" outlineLevel="0" collapsed="false">
      <c r="I19" s="35"/>
      <c r="J19" s="2"/>
    </row>
  </sheetData>
  <mergeCells count="9">
    <mergeCell ref="B1:J1"/>
    <mergeCell ref="G3:J3"/>
    <mergeCell ref="B5:J5"/>
    <mergeCell ref="B6:H6"/>
    <mergeCell ref="B8:B9"/>
    <mergeCell ref="C8:C9"/>
    <mergeCell ref="D8:F8"/>
    <mergeCell ref="G8:H8"/>
    <mergeCell ref="I8:J8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K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1" activeCellId="0" sqref="E11"/>
    </sheetView>
  </sheetViews>
  <sheetFormatPr defaultColWidth="9.13671875" defaultRowHeight="12.8" zeroHeight="false" outlineLevelRow="0" outlineLevelCol="0"/>
  <cols>
    <col collapsed="false" customWidth="true" hidden="false" outlineLevel="0" max="1" min="1" style="1" width="2"/>
    <col collapsed="false" customWidth="true" hidden="false" outlineLevel="0" max="2" min="2" style="1" width="38.63"/>
    <col collapsed="false" customWidth="true" hidden="false" outlineLevel="0" max="3" min="3" style="1" width="15.58"/>
    <col collapsed="false" customWidth="true" hidden="false" outlineLevel="0" max="4" min="4" style="1" width="13.57"/>
    <col collapsed="false" customWidth="true" hidden="false" outlineLevel="0" max="5" min="5" style="1" width="5.01"/>
    <col collapsed="false" customWidth="true" hidden="false" outlineLevel="0" max="6" min="6" style="1" width="10.41"/>
    <col collapsed="false" customWidth="true" hidden="false" outlineLevel="0" max="7" min="7" style="1" width="15.57"/>
    <col collapsed="false" customWidth="true" hidden="false" outlineLevel="0" max="8" min="8" style="1" width="5.42"/>
    <col collapsed="false" customWidth="true" hidden="false" outlineLevel="0" max="9" min="9" style="1" width="13.47"/>
    <col collapsed="false" customWidth="true" hidden="false" outlineLevel="0" max="10" min="10" style="1" width="6.15"/>
    <col collapsed="false" customWidth="false" hidden="false" outlineLevel="0" max="11" min="11" style="2" width="9.13"/>
    <col collapsed="false" customWidth="false" hidden="false" outlineLevel="0" max="1024" min="12" style="1" width="9.13"/>
  </cols>
  <sheetData>
    <row r="1" customFormat="false" ht="29.85" hidden="false" customHeight="true" outlineLevel="0" collapsed="false">
      <c r="B1" s="3" t="str">
        <f aca="false">'Пр 1 - доходы'!B1</f>
        <v>ИНФОРМАЦИЯ Контрольного органа городского округа Красноуральск о ходе  исполнения бюджета городского округа Красноуральск   за девять месяцев    2023 года</v>
      </c>
      <c r="C1" s="3"/>
      <c r="D1" s="3"/>
      <c r="E1" s="3"/>
      <c r="F1" s="3"/>
      <c r="G1" s="3"/>
      <c r="H1" s="3"/>
      <c r="I1" s="3"/>
      <c r="J1" s="3"/>
    </row>
    <row r="3" customFormat="false" ht="12.8" hidden="false" customHeight="false" outlineLevel="0" collapsed="false">
      <c r="G3" s="4" t="s">
        <v>43</v>
      </c>
      <c r="H3" s="4"/>
      <c r="I3" s="4"/>
      <c r="J3" s="4"/>
    </row>
    <row r="4" customFormat="false" ht="12.8" hidden="false" customHeight="false" outlineLevel="0" collapsed="false">
      <c r="I4" s="19"/>
      <c r="J4" s="2"/>
    </row>
    <row r="5" customFormat="false" ht="12.8" hidden="false" customHeight="false" outlineLevel="0" collapsed="false">
      <c r="B5" s="36" t="s">
        <v>44</v>
      </c>
      <c r="C5" s="36"/>
      <c r="D5" s="36"/>
      <c r="E5" s="36"/>
      <c r="F5" s="36"/>
      <c r="G5" s="36"/>
      <c r="H5" s="36"/>
      <c r="I5" s="19"/>
      <c r="J5" s="2"/>
    </row>
    <row r="6" customFormat="false" ht="12.8" hidden="false" customHeight="false" outlineLevel="0" collapsed="false">
      <c r="B6" s="36"/>
      <c r="C6" s="36"/>
      <c r="D6" s="36"/>
      <c r="E6" s="36"/>
      <c r="F6" s="36"/>
      <c r="G6" s="36"/>
      <c r="H6" s="36"/>
      <c r="I6" s="19"/>
      <c r="J6" s="2"/>
    </row>
    <row r="7" customFormat="false" ht="12.8" hidden="false" customHeight="false" outlineLevel="0" collapsed="false">
      <c r="B7" s="37"/>
      <c r="C7" s="37"/>
      <c r="D7" s="37"/>
      <c r="E7" s="37"/>
      <c r="F7" s="37"/>
      <c r="G7" s="37"/>
      <c r="H7" s="37"/>
      <c r="I7" s="19"/>
      <c r="J7" s="2"/>
    </row>
    <row r="8" customFormat="false" ht="57.45" hidden="false" customHeight="true" outlineLevel="0" collapsed="false">
      <c r="B8" s="8" t="s">
        <v>45</v>
      </c>
      <c r="C8" s="8" t="str">
        <f aca="false">'Прил 3 -ненал дох'!C8</f>
        <v>Решение Думы от 27.07.2023   №76, рублей</v>
      </c>
      <c r="D8" s="8" t="str">
        <f aca="false">'Прил 3 -ненал дох'!D8</f>
        <v>Отчет об исполнении местного бюджета за девять месяцев  2023  года (форма 0503117)</v>
      </c>
      <c r="E8" s="8"/>
      <c r="F8" s="8"/>
      <c r="G8" s="8" t="str">
        <f aca="false">'Прил 3 -ненал дох'!G8</f>
        <v>Справочно: исполнение за девять месяцев 2022  года к Решению Думы от 28.07.2022 №392</v>
      </c>
      <c r="H8" s="8"/>
      <c r="I8" s="9" t="s">
        <v>8</v>
      </c>
      <c r="J8" s="9"/>
    </row>
    <row r="9" customFormat="false" ht="46.25" hidden="false" customHeight="false" outlineLevel="0" collapsed="false">
      <c r="B9" s="8"/>
      <c r="C9" s="8"/>
      <c r="D9" s="8" t="s">
        <v>9</v>
      </c>
      <c r="E9" s="8" t="s">
        <v>10</v>
      </c>
      <c r="F9" s="10" t="str">
        <f aca="false">'Прил 3 -ненал дох'!F9</f>
        <v>к Решению Думы от  27.07.2023 № 76,  %</v>
      </c>
      <c r="G9" s="8" t="s">
        <v>12</v>
      </c>
      <c r="H9" s="11" t="s">
        <v>13</v>
      </c>
      <c r="I9" s="9" t="s">
        <v>14</v>
      </c>
      <c r="J9" s="12" t="s">
        <v>13</v>
      </c>
    </row>
    <row r="10" customFormat="false" ht="12.8" hidden="false" customHeight="false" outlineLevel="0" collapsed="false">
      <c r="B10" s="8" t="n">
        <v>1</v>
      </c>
      <c r="C10" s="8" t="n">
        <v>2</v>
      </c>
      <c r="D10" s="8" t="n">
        <v>3</v>
      </c>
      <c r="E10" s="8" t="n">
        <v>4</v>
      </c>
      <c r="F10" s="8" t="n">
        <v>5</v>
      </c>
      <c r="G10" s="8" t="n">
        <v>6</v>
      </c>
      <c r="H10" s="8" t="n">
        <v>7</v>
      </c>
      <c r="I10" s="8" t="n">
        <v>8</v>
      </c>
      <c r="J10" s="8" t="n">
        <v>9</v>
      </c>
    </row>
    <row r="11" s="38" customFormat="true" ht="20.1" hidden="false" customHeight="true" outlineLevel="0" collapsed="false">
      <c r="B11" s="51" t="s">
        <v>46</v>
      </c>
      <c r="C11" s="40" t="n">
        <f aca="false">SUM(C13:C19)</f>
        <v>836289997.26</v>
      </c>
      <c r="D11" s="40" t="n">
        <f aca="false">D12+D18+D19+D17</f>
        <v>567740030.31</v>
      </c>
      <c r="E11" s="41"/>
      <c r="F11" s="41" t="n">
        <f aca="false">D11/C11*100</f>
        <v>67.8879374583134</v>
      </c>
      <c r="G11" s="42" t="n">
        <v>594183239.77</v>
      </c>
      <c r="H11" s="48" t="n">
        <v>72.2986163426818</v>
      </c>
      <c r="I11" s="40" t="n">
        <f aca="false">I12+I18+I19</f>
        <v>-26553209.46</v>
      </c>
      <c r="J11" s="43" t="n">
        <f aca="false">D11/G11*100-100</f>
        <v>-4.45034590175175</v>
      </c>
      <c r="K11" s="44"/>
    </row>
    <row r="12" s="52" customFormat="true" ht="34.5" hidden="false" customHeight="true" outlineLevel="0" collapsed="false">
      <c r="B12" s="53" t="s">
        <v>47</v>
      </c>
      <c r="C12" s="54" t="n">
        <f aca="false">C13+C14+C15+C16</f>
        <v>819179997.26</v>
      </c>
      <c r="D12" s="54" t="n">
        <f aca="false">D13+D14+D15+D16</f>
        <v>568251674.85</v>
      </c>
      <c r="E12" s="55" t="n">
        <v>100</v>
      </c>
      <c r="F12" s="55" t="n">
        <f aca="false">D12/C12*100</f>
        <v>69.3683533229196</v>
      </c>
      <c r="G12" s="56" t="n">
        <v>592127208.81</v>
      </c>
      <c r="H12" s="57" t="n">
        <v>78.3579154156414</v>
      </c>
      <c r="I12" s="54" t="n">
        <f aca="false">I13+I14+I15+I16</f>
        <v>-23875533.96</v>
      </c>
      <c r="J12" s="58" t="n">
        <f aca="false">D12/G12*100-100</f>
        <v>-4.03216295498102</v>
      </c>
      <c r="K12" s="59"/>
    </row>
    <row r="13" customFormat="false" ht="12.8" hidden="false" customHeight="false" outlineLevel="0" collapsed="false">
      <c r="B13" s="60" t="s">
        <v>48</v>
      </c>
      <c r="C13" s="17" t="n">
        <v>307861000</v>
      </c>
      <c r="D13" s="17" t="n">
        <v>191705068</v>
      </c>
      <c r="E13" s="46" t="n">
        <f aca="false">D13/D12*100</f>
        <v>33.7359442100376</v>
      </c>
      <c r="F13" s="46" t="n">
        <f aca="false">D13/C13*100</f>
        <v>62.2700075683507</v>
      </c>
      <c r="G13" s="47" t="n">
        <v>165912942</v>
      </c>
      <c r="H13" s="61" t="n">
        <v>75.2074693912705</v>
      </c>
      <c r="I13" s="17" t="n">
        <f aca="false">D13-G13</f>
        <v>25792126</v>
      </c>
      <c r="J13" s="18" t="n">
        <f aca="false">D13/G13*100-100</f>
        <v>15.5455781140931</v>
      </c>
    </row>
    <row r="14" customFormat="false" ht="12.8" hidden="false" customHeight="false" outlineLevel="0" collapsed="false">
      <c r="B14" s="45" t="s">
        <v>49</v>
      </c>
      <c r="C14" s="17" t="n">
        <v>87134897.26</v>
      </c>
      <c r="D14" s="17" t="n">
        <v>49853646</v>
      </c>
      <c r="E14" s="46" t="n">
        <f aca="false">D14/D12*100</f>
        <v>8.77316305546477</v>
      </c>
      <c r="F14" s="46" t="n">
        <f aca="false">D14/C14*100</f>
        <v>57.2143280908942</v>
      </c>
      <c r="G14" s="47" t="n">
        <v>107914849.97</v>
      </c>
      <c r="H14" s="61" t="n">
        <v>83.2145077976806</v>
      </c>
      <c r="I14" s="17" t="n">
        <f aca="false">D14-G14</f>
        <v>-58061203.97</v>
      </c>
      <c r="J14" s="18" t="n">
        <f aca="false">D14/G14*100-100</f>
        <v>-53.8027935785861</v>
      </c>
    </row>
    <row r="15" customFormat="false" ht="12.8" hidden="false" customHeight="false" outlineLevel="0" collapsed="false">
      <c r="B15" s="45" t="s">
        <v>50</v>
      </c>
      <c r="C15" s="17" t="n">
        <v>391773600</v>
      </c>
      <c r="D15" s="17" t="n">
        <v>302044488.65</v>
      </c>
      <c r="E15" s="46" t="n">
        <f aca="false">D15/D12*100</f>
        <v>53.153294925128</v>
      </c>
      <c r="F15" s="46" t="n">
        <f aca="false">D15/C15*100</f>
        <v>77.096692745504</v>
      </c>
      <c r="G15" s="47" t="n">
        <v>272564988.2</v>
      </c>
      <c r="H15" s="61" t="n">
        <v>73.8460181019135</v>
      </c>
      <c r="I15" s="17" t="n">
        <f aca="false">D15-G15</f>
        <v>29479500.45</v>
      </c>
      <c r="J15" s="18" t="n">
        <f aca="false">D15/G15*100-100</f>
        <v>10.8155859065687</v>
      </c>
    </row>
    <row r="16" customFormat="false" ht="12.8" hidden="false" customHeight="false" outlineLevel="0" collapsed="false">
      <c r="B16" s="45" t="s">
        <v>51</v>
      </c>
      <c r="C16" s="17" t="n">
        <v>32410500</v>
      </c>
      <c r="D16" s="17" t="n">
        <v>24648472.2</v>
      </c>
      <c r="E16" s="46" t="n">
        <f aca="false">D16/D12*100</f>
        <v>4.33759780936966</v>
      </c>
      <c r="F16" s="46" t="n">
        <f aca="false">D16/C16*100</f>
        <v>76.0508853612255</v>
      </c>
      <c r="G16" s="47" t="n">
        <v>45734428.64</v>
      </c>
      <c r="H16" s="61" t="n">
        <v>126.0557938982</v>
      </c>
      <c r="I16" s="17" t="n">
        <f aca="false">D16-G16</f>
        <v>-21085956.44</v>
      </c>
      <c r="J16" s="18" t="n">
        <f aca="false">D16/G16*100-100</f>
        <v>-46.1052145331885</v>
      </c>
    </row>
    <row r="17" s="52" customFormat="true" ht="12.8" hidden="false" customHeight="false" outlineLevel="0" collapsed="false">
      <c r="B17" s="62" t="s">
        <v>52</v>
      </c>
      <c r="C17" s="54" t="n">
        <v>17110000</v>
      </c>
      <c r="D17" s="54" t="n">
        <v>7110000</v>
      </c>
      <c r="E17" s="55"/>
      <c r="F17" s="55"/>
      <c r="G17" s="56" t="n">
        <v>7000000</v>
      </c>
      <c r="H17" s="57"/>
      <c r="I17" s="54"/>
      <c r="J17" s="58"/>
      <c r="K17" s="59"/>
    </row>
    <row r="18" s="52" customFormat="true" ht="63.4" hidden="false" customHeight="true" outlineLevel="0" collapsed="false">
      <c r="B18" s="62" t="s">
        <v>53</v>
      </c>
      <c r="C18" s="54"/>
      <c r="D18" s="54" t="n">
        <v>10344063.48</v>
      </c>
      <c r="E18" s="55"/>
      <c r="F18" s="55"/>
      <c r="G18" s="56" t="n">
        <v>3775808.39</v>
      </c>
      <c r="H18" s="57"/>
      <c r="I18" s="54" t="n">
        <f aca="false">D18-G18</f>
        <v>6568255.09</v>
      </c>
      <c r="J18" s="18" t="n">
        <f aca="false">D18/G18*100-100</f>
        <v>173.956260794261</v>
      </c>
      <c r="K18" s="59"/>
    </row>
    <row r="19" s="52" customFormat="true" ht="40.25" hidden="false" customHeight="true" outlineLevel="0" collapsed="false">
      <c r="B19" s="62" t="s">
        <v>54</v>
      </c>
      <c r="C19" s="55"/>
      <c r="D19" s="54" t="n">
        <v>-17965708.02</v>
      </c>
      <c r="E19" s="55"/>
      <c r="F19" s="55"/>
      <c r="G19" s="56" t="n">
        <v>-8719777.43</v>
      </c>
      <c r="H19" s="57"/>
      <c r="I19" s="54" t="n">
        <f aca="false">D19-G19</f>
        <v>-9245930.59</v>
      </c>
      <c r="J19" s="18" t="n">
        <f aca="false">D19/G19*100-100</f>
        <v>106.0340205266</v>
      </c>
      <c r="K19" s="59"/>
    </row>
    <row r="20" customFormat="false" ht="12.8" hidden="false" customHeight="false" outlineLevel="0" collapsed="false">
      <c r="D20" s="35"/>
    </row>
    <row r="21" customFormat="false" ht="12.8" hidden="false" customHeight="false" outlineLevel="0" collapsed="false">
      <c r="C21" s="19"/>
    </row>
  </sheetData>
  <mergeCells count="9">
    <mergeCell ref="B1:J1"/>
    <mergeCell ref="G3:J3"/>
    <mergeCell ref="B5:H5"/>
    <mergeCell ref="B6:H6"/>
    <mergeCell ref="B8:B9"/>
    <mergeCell ref="C8:C9"/>
    <mergeCell ref="D8:F8"/>
    <mergeCell ref="G8:H8"/>
    <mergeCell ref="I8:J8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3" activeCellId="0" sqref="A4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63" width="4.43"/>
    <col collapsed="false" customWidth="true" hidden="false" outlineLevel="0" max="2" min="2" style="63" width="4.71"/>
    <col collapsed="false" customWidth="true" hidden="false" outlineLevel="0" max="3" min="3" style="63" width="77.39"/>
    <col collapsed="false" customWidth="true" hidden="false" outlineLevel="0" max="4" min="4" style="63" width="14.43"/>
    <col collapsed="false" customWidth="true" hidden="false" outlineLevel="0" max="5" min="5" style="63" width="14.87"/>
    <col collapsed="false" customWidth="false" hidden="false" outlineLevel="0" max="1024" min="6" style="63" width="9.13"/>
  </cols>
  <sheetData>
    <row r="1" s="1" customFormat="true" ht="29.85" hidden="false" customHeight="true" outlineLevel="0" collapsed="false">
      <c r="A1" s="64" t="str">
        <f aca="false">'Пр 1 - доходы'!B1</f>
        <v>ИНФОРМАЦИЯ Контрольного органа городского округа Красноуральск о ходе  исполнения бюджета городского округа Красноуральск   за девять месяцев    2023 года</v>
      </c>
      <c r="B1" s="64"/>
      <c r="C1" s="64"/>
      <c r="D1" s="64"/>
      <c r="E1" s="64"/>
      <c r="F1" s="64"/>
      <c r="K1" s="2"/>
    </row>
    <row r="2" customFormat="false" ht="12.8" hidden="false" customHeight="false" outlineLevel="0" collapsed="false"/>
    <row r="3" s="1" customFormat="true" ht="12.8" hidden="false" customHeight="false" outlineLevel="0" collapsed="false">
      <c r="E3" s="4" t="s">
        <v>55</v>
      </c>
      <c r="F3" s="4"/>
      <c r="G3" s="4"/>
      <c r="H3" s="4"/>
      <c r="I3" s="4"/>
      <c r="J3" s="4"/>
      <c r="K3" s="2"/>
    </row>
    <row r="5" customFormat="false" ht="14.15" hidden="false" customHeight="true" outlineLevel="0" collapsed="false">
      <c r="A5" s="65" t="s">
        <v>56</v>
      </c>
      <c r="B5" s="65"/>
      <c r="C5" s="65"/>
      <c r="D5" s="65"/>
      <c r="E5" s="65"/>
      <c r="F5" s="65"/>
    </row>
    <row r="7" customFormat="false" ht="42.5" hidden="false" customHeight="true" outlineLevel="0" collapsed="false">
      <c r="A7" s="8" t="s">
        <v>57</v>
      </c>
      <c r="B7" s="66" t="s">
        <v>58</v>
      </c>
      <c r="C7" s="66"/>
      <c r="D7" s="8" t="str">
        <f aca="false">'Прил 4 - безвозм'!D8</f>
        <v>Отчет об исполнении местного бюджета за девять месяцев  2023  года (форма 0503117)</v>
      </c>
      <c r="E7" s="8"/>
      <c r="F7" s="8"/>
    </row>
    <row r="8" s="68" customFormat="true" ht="35.8" hidden="false" customHeight="true" outlineLevel="0" collapsed="false">
      <c r="A8" s="8"/>
      <c r="B8" s="8" t="s">
        <v>59</v>
      </c>
      <c r="C8" s="8" t="s">
        <v>60</v>
      </c>
      <c r="D8" s="67" t="s">
        <v>61</v>
      </c>
      <c r="E8" s="8" t="s">
        <v>62</v>
      </c>
      <c r="F8" s="8"/>
    </row>
    <row r="9" customFormat="false" ht="12.75" hidden="false" customHeight="false" outlineLevel="0" collapsed="false">
      <c r="A9" s="8"/>
      <c r="B9" s="8"/>
      <c r="C9" s="8"/>
      <c r="D9" s="69" t="s">
        <v>12</v>
      </c>
      <c r="E9" s="69" t="s">
        <v>12</v>
      </c>
      <c r="F9" s="69" t="s">
        <v>63</v>
      </c>
    </row>
    <row r="10" customFormat="false" ht="15.65" hidden="false" customHeight="true" outlineLevel="0" collapsed="false">
      <c r="A10" s="8" t="n">
        <v>1</v>
      </c>
      <c r="B10" s="70" t="s">
        <v>64</v>
      </c>
      <c r="C10" s="71" t="s">
        <v>65</v>
      </c>
      <c r="D10" s="72" t="n">
        <v>1175200</v>
      </c>
      <c r="E10" s="72" t="n">
        <v>2847</v>
      </c>
      <c r="F10" s="73" t="n">
        <f aca="false">E10/D10*100</f>
        <v>0.242256637168142</v>
      </c>
    </row>
    <row r="11" customFormat="false" ht="17.9" hidden="false" customHeight="true" outlineLevel="0" collapsed="false">
      <c r="A11" s="8" t="n">
        <v>2</v>
      </c>
      <c r="B11" s="70" t="s">
        <v>66</v>
      </c>
      <c r="C11" s="71" t="s">
        <v>67</v>
      </c>
      <c r="D11" s="72" t="n">
        <v>566600</v>
      </c>
      <c r="E11" s="72" t="n">
        <v>392750.11</v>
      </c>
      <c r="F11" s="73" t="n">
        <f aca="false">E11/D11*100</f>
        <v>69.3169978821038</v>
      </c>
    </row>
    <row r="12" customFormat="false" ht="13.4" hidden="false" customHeight="true" outlineLevel="0" collapsed="false">
      <c r="A12" s="8" t="n">
        <v>3</v>
      </c>
      <c r="B12" s="74" t="s">
        <v>68</v>
      </c>
      <c r="C12" s="75" t="s">
        <v>69</v>
      </c>
      <c r="D12" s="76" t="n">
        <v>38217</v>
      </c>
      <c r="E12" s="76" t="n">
        <v>18471.24</v>
      </c>
      <c r="F12" s="73" t="n">
        <f aca="false">E12/D12*100</f>
        <v>48.332522175995</v>
      </c>
    </row>
    <row r="13" customFormat="false" ht="17.9" hidden="false" customHeight="true" outlineLevel="0" collapsed="false">
      <c r="A13" s="8" t="n">
        <v>4</v>
      </c>
      <c r="B13" s="74" t="s">
        <v>70</v>
      </c>
      <c r="C13" s="75" t="s">
        <v>71</v>
      </c>
      <c r="D13" s="76" t="n">
        <v>0</v>
      </c>
      <c r="E13" s="76" t="n">
        <v>0</v>
      </c>
      <c r="F13" s="73"/>
    </row>
    <row r="14" customFormat="false" ht="23.85" hidden="false" customHeight="false" outlineLevel="0" collapsed="false">
      <c r="A14" s="8" t="n">
        <v>5</v>
      </c>
      <c r="B14" s="74" t="s">
        <v>72</v>
      </c>
      <c r="C14" s="75" t="s">
        <v>73</v>
      </c>
      <c r="D14" s="76" t="n">
        <v>0</v>
      </c>
      <c r="E14" s="76" t="n">
        <v>235629.98</v>
      </c>
      <c r="F14" s="73"/>
    </row>
    <row r="15" customFormat="false" ht="23.85" hidden="false" customHeight="false" outlineLevel="0" collapsed="false">
      <c r="A15" s="8" t="n">
        <v>6</v>
      </c>
      <c r="B15" s="70" t="s">
        <v>74</v>
      </c>
      <c r="C15" s="77" t="s">
        <v>75</v>
      </c>
      <c r="D15" s="76" t="n">
        <v>81462000</v>
      </c>
      <c r="E15" s="76" t="n">
        <v>130350781.63</v>
      </c>
      <c r="F15" s="73" t="n">
        <f aca="false">E15/D15*100</f>
        <v>160.014217217844</v>
      </c>
    </row>
    <row r="16" customFormat="false" ht="23.85" hidden="false" customHeight="false" outlineLevel="0" collapsed="false">
      <c r="A16" s="8" t="n">
        <v>7</v>
      </c>
      <c r="B16" s="70" t="s">
        <v>76</v>
      </c>
      <c r="C16" s="77" t="s">
        <v>77</v>
      </c>
      <c r="D16" s="76" t="n">
        <v>0</v>
      </c>
      <c r="E16" s="76" t="n">
        <v>-3000</v>
      </c>
      <c r="F16" s="73"/>
    </row>
    <row r="17" customFormat="false" ht="13.4" hidden="false" customHeight="true" outlineLevel="0" collapsed="false">
      <c r="A17" s="8" t="n">
        <v>7</v>
      </c>
      <c r="B17" s="78" t="n">
        <v>100</v>
      </c>
      <c r="C17" s="77" t="s">
        <v>78</v>
      </c>
      <c r="D17" s="76" t="n">
        <v>0</v>
      </c>
      <c r="E17" s="76" t="n">
        <v>0</v>
      </c>
      <c r="F17" s="73"/>
    </row>
    <row r="18" customFormat="false" ht="24.6" hidden="false" customHeight="true" outlineLevel="0" collapsed="false">
      <c r="A18" s="8" t="n">
        <v>8</v>
      </c>
      <c r="B18" s="70" t="n">
        <v>141</v>
      </c>
      <c r="C18" s="71" t="s">
        <v>79</v>
      </c>
      <c r="D18" s="76" t="n">
        <v>0</v>
      </c>
      <c r="E18" s="76" t="n">
        <v>0</v>
      </c>
      <c r="F18" s="73"/>
    </row>
    <row r="19" customFormat="false" ht="14.9" hidden="false" customHeight="true" outlineLevel="0" collapsed="false">
      <c r="A19" s="8" t="n">
        <v>9</v>
      </c>
      <c r="B19" s="78" t="n">
        <v>182</v>
      </c>
      <c r="C19" s="77" t="s">
        <v>80</v>
      </c>
      <c r="D19" s="76" t="n">
        <v>515382372.92</v>
      </c>
      <c r="E19" s="76" t="n">
        <v>318249792.3</v>
      </c>
      <c r="F19" s="73" t="n">
        <f aca="false">E19/D19*100</f>
        <v>61.7502283783773</v>
      </c>
    </row>
    <row r="20" customFormat="false" ht="14.9" hidden="false" customHeight="true" outlineLevel="0" collapsed="false">
      <c r="A20" s="8" t="n">
        <v>10</v>
      </c>
      <c r="B20" s="70" t="n">
        <v>188</v>
      </c>
      <c r="C20" s="71" t="s">
        <v>81</v>
      </c>
      <c r="D20" s="76" t="n">
        <v>0</v>
      </c>
      <c r="E20" s="76" t="n">
        <v>3030</v>
      </c>
      <c r="F20" s="73"/>
    </row>
    <row r="21" customFormat="false" ht="11.9" hidden="false" customHeight="true" outlineLevel="0" collapsed="false">
      <c r="A21" s="8" t="n">
        <v>11</v>
      </c>
      <c r="B21" s="70" t="s">
        <v>82</v>
      </c>
      <c r="C21" s="71" t="s">
        <v>83</v>
      </c>
      <c r="D21" s="76" t="n">
        <v>0</v>
      </c>
      <c r="E21" s="76" t="n">
        <v>0</v>
      </c>
      <c r="F21" s="73"/>
    </row>
    <row r="22" customFormat="false" ht="12.75" hidden="false" customHeight="false" outlineLevel="0" collapsed="false">
      <c r="A22" s="8" t="n">
        <v>12</v>
      </c>
      <c r="B22" s="78" t="n">
        <v>901</v>
      </c>
      <c r="C22" s="77" t="s">
        <v>84</v>
      </c>
      <c r="D22" s="76" t="n">
        <f aca="false">14925142.92+528428997.26</f>
        <v>543354140.18</v>
      </c>
      <c r="E22" s="76" t="n">
        <f aca="false">12514534.02+376577030.31</f>
        <v>389091564.33</v>
      </c>
      <c r="F22" s="73" t="n">
        <f aca="false">E22/D22*100</f>
        <v>71.6092020944395</v>
      </c>
    </row>
    <row r="23" customFormat="false" ht="12.75" hidden="false" customHeight="false" outlineLevel="0" collapsed="false">
      <c r="A23" s="8" t="n">
        <v>13</v>
      </c>
      <c r="B23" s="78" t="n">
        <v>912</v>
      </c>
      <c r="C23" s="77" t="s">
        <v>85</v>
      </c>
      <c r="D23" s="76" t="n">
        <v>0</v>
      </c>
      <c r="E23" s="76" t="n">
        <v>0</v>
      </c>
      <c r="F23" s="73"/>
    </row>
    <row r="24" s="79" customFormat="true" ht="12.75" hidden="false" customHeight="false" outlineLevel="0" collapsed="false">
      <c r="A24" s="8" t="n">
        <v>14</v>
      </c>
      <c r="B24" s="78" t="n">
        <v>913</v>
      </c>
      <c r="C24" s="77" t="s">
        <v>86</v>
      </c>
      <c r="D24" s="76" t="n">
        <v>379699.64</v>
      </c>
      <c r="E24" s="76" t="n">
        <v>383743.91</v>
      </c>
      <c r="F24" s="73" t="n">
        <f aca="false">E24/D24*100</f>
        <v>101.065123474966</v>
      </c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63"/>
      <c r="BZ24" s="63"/>
      <c r="CA24" s="63"/>
      <c r="CB24" s="63"/>
      <c r="CC24" s="63"/>
      <c r="CD24" s="63"/>
      <c r="CE24" s="63"/>
      <c r="CF24" s="63"/>
      <c r="CG24" s="63"/>
      <c r="CH24" s="63"/>
      <c r="CI24" s="63"/>
      <c r="CJ24" s="63"/>
      <c r="CK24" s="63"/>
      <c r="CL24" s="63"/>
      <c r="CM24" s="63"/>
      <c r="CN24" s="63"/>
      <c r="CO24" s="63"/>
      <c r="CP24" s="63"/>
      <c r="CQ24" s="63"/>
      <c r="CR24" s="63"/>
      <c r="CS24" s="63"/>
      <c r="CT24" s="63"/>
      <c r="CU24" s="63"/>
      <c r="CV24" s="63"/>
      <c r="CW24" s="63"/>
      <c r="CX24" s="63"/>
      <c r="CY24" s="63"/>
      <c r="CZ24" s="63"/>
      <c r="DA24" s="63"/>
      <c r="DB24" s="63"/>
      <c r="DC24" s="63"/>
      <c r="DD24" s="63"/>
      <c r="DE24" s="63"/>
      <c r="DF24" s="63"/>
      <c r="DG24" s="63"/>
      <c r="DH24" s="63"/>
      <c r="DI24" s="63"/>
      <c r="DJ24" s="63"/>
      <c r="DK24" s="63"/>
      <c r="DL24" s="63"/>
      <c r="DM24" s="63"/>
      <c r="DN24" s="63"/>
      <c r="DO24" s="63"/>
      <c r="DP24" s="63"/>
      <c r="DQ24" s="63"/>
      <c r="DR24" s="63"/>
      <c r="DS24" s="63"/>
      <c r="DT24" s="63"/>
      <c r="DU24" s="63"/>
      <c r="DV24" s="63"/>
      <c r="DW24" s="63"/>
      <c r="DX24" s="63"/>
      <c r="DY24" s="63"/>
      <c r="DZ24" s="63"/>
      <c r="EA24" s="63"/>
      <c r="EB24" s="63"/>
      <c r="EC24" s="63"/>
      <c r="ED24" s="63"/>
      <c r="EE24" s="63"/>
      <c r="EF24" s="63"/>
      <c r="EG24" s="63"/>
      <c r="EH24" s="63"/>
      <c r="EI24" s="63"/>
      <c r="EJ24" s="63"/>
      <c r="EK24" s="63"/>
      <c r="EL24" s="63"/>
      <c r="EM24" s="63"/>
      <c r="EN24" s="63"/>
      <c r="EO24" s="63"/>
      <c r="EP24" s="63"/>
      <c r="EQ24" s="63"/>
      <c r="ER24" s="63"/>
      <c r="ES24" s="63"/>
      <c r="ET24" s="63"/>
      <c r="EU24" s="63"/>
      <c r="EV24" s="63"/>
      <c r="EW24" s="63"/>
      <c r="EX24" s="63"/>
      <c r="EY24" s="63"/>
      <c r="EZ24" s="63"/>
      <c r="FA24" s="63"/>
      <c r="FB24" s="63"/>
      <c r="FC24" s="63"/>
      <c r="FD24" s="63"/>
      <c r="FE24" s="63"/>
      <c r="FF24" s="63"/>
      <c r="FG24" s="63"/>
      <c r="FH24" s="63"/>
      <c r="FI24" s="63"/>
      <c r="FJ24" s="63"/>
      <c r="FK24" s="63"/>
      <c r="FL24" s="63"/>
      <c r="FM24" s="63"/>
      <c r="FN24" s="63"/>
      <c r="FO24" s="63"/>
      <c r="FP24" s="63"/>
      <c r="FQ24" s="63"/>
      <c r="FR24" s="63"/>
      <c r="FS24" s="63"/>
      <c r="FT24" s="63"/>
      <c r="FU24" s="63"/>
      <c r="FV24" s="63"/>
      <c r="FW24" s="63"/>
      <c r="FX24" s="63"/>
      <c r="FY24" s="63"/>
      <c r="FZ24" s="63"/>
      <c r="GA24" s="63"/>
      <c r="GB24" s="63"/>
      <c r="GC24" s="63"/>
      <c r="GD24" s="63"/>
      <c r="GE24" s="63"/>
      <c r="GF24" s="63"/>
      <c r="GG24" s="63"/>
      <c r="GH24" s="63"/>
      <c r="GI24" s="63"/>
      <c r="GJ24" s="63"/>
      <c r="GK24" s="63"/>
      <c r="GL24" s="63"/>
      <c r="GM24" s="63"/>
      <c r="GN24" s="63"/>
      <c r="GO24" s="63"/>
      <c r="GP24" s="63"/>
      <c r="GQ24" s="63"/>
      <c r="GR24" s="63"/>
      <c r="GS24" s="63"/>
      <c r="GT24" s="63"/>
      <c r="GU24" s="63"/>
      <c r="GV24" s="63"/>
      <c r="GW24" s="63"/>
      <c r="GX24" s="63"/>
      <c r="GY24" s="63"/>
      <c r="GZ24" s="63"/>
      <c r="HA24" s="63"/>
      <c r="HB24" s="63"/>
      <c r="HC24" s="63"/>
      <c r="HD24" s="63"/>
      <c r="HE24" s="63"/>
      <c r="HF24" s="63"/>
      <c r="HG24" s="63"/>
      <c r="HH24" s="63"/>
      <c r="HI24" s="63"/>
      <c r="HJ24" s="63"/>
      <c r="HK24" s="63"/>
      <c r="HL24" s="63"/>
      <c r="HM24" s="63"/>
      <c r="HN24" s="63"/>
      <c r="HO24" s="63"/>
      <c r="HP24" s="63"/>
      <c r="HQ24" s="63"/>
      <c r="HR24" s="63"/>
      <c r="HS24" s="63"/>
      <c r="HT24" s="63"/>
      <c r="HU24" s="63"/>
      <c r="HV24" s="63"/>
      <c r="HW24" s="63"/>
      <c r="HX24" s="63"/>
      <c r="HY24" s="63"/>
      <c r="HZ24" s="63"/>
      <c r="IA24" s="63"/>
      <c r="IB24" s="63"/>
      <c r="IC24" s="63"/>
      <c r="ID24" s="63"/>
      <c r="IE24" s="63"/>
      <c r="IF24" s="63"/>
      <c r="IG24" s="63"/>
      <c r="IH24" s="63"/>
      <c r="II24" s="63"/>
      <c r="IJ24" s="63"/>
      <c r="IK24" s="63"/>
      <c r="IL24" s="63"/>
      <c r="IM24" s="63"/>
      <c r="IN24" s="63"/>
      <c r="IO24" s="63"/>
      <c r="IP24" s="63"/>
      <c r="IQ24" s="63"/>
      <c r="IR24" s="63"/>
      <c r="IS24" s="63"/>
      <c r="IT24" s="63"/>
      <c r="IU24" s="63"/>
      <c r="IV24" s="63"/>
      <c r="IW24" s="63"/>
      <c r="IX24" s="63"/>
      <c r="IY24" s="63"/>
      <c r="IZ24" s="63"/>
      <c r="JA24" s="63"/>
      <c r="JB24" s="63"/>
      <c r="JC24" s="63"/>
      <c r="JD24" s="63"/>
      <c r="JE24" s="63"/>
      <c r="JF24" s="63"/>
      <c r="JG24" s="63"/>
      <c r="JH24" s="63"/>
      <c r="JI24" s="63"/>
      <c r="JJ24" s="63"/>
      <c r="JK24" s="63"/>
      <c r="JL24" s="63"/>
      <c r="JM24" s="63"/>
      <c r="JN24" s="63"/>
      <c r="JO24" s="63"/>
      <c r="JP24" s="63"/>
      <c r="JQ24" s="63"/>
      <c r="JR24" s="63"/>
      <c r="JS24" s="63"/>
      <c r="JT24" s="63"/>
      <c r="JU24" s="63"/>
      <c r="JV24" s="63"/>
      <c r="JW24" s="63"/>
      <c r="JX24" s="63"/>
      <c r="JY24" s="63"/>
      <c r="JZ24" s="63"/>
      <c r="KA24" s="63"/>
      <c r="KB24" s="63"/>
      <c r="KC24" s="63"/>
      <c r="KD24" s="63"/>
      <c r="KE24" s="63"/>
      <c r="KF24" s="63"/>
      <c r="KG24" s="63"/>
      <c r="KH24" s="63"/>
      <c r="KI24" s="63"/>
      <c r="KJ24" s="63"/>
      <c r="KK24" s="63"/>
      <c r="KL24" s="63"/>
      <c r="KM24" s="63"/>
      <c r="KN24" s="63"/>
      <c r="KO24" s="63"/>
      <c r="KP24" s="63"/>
      <c r="KQ24" s="63"/>
      <c r="KR24" s="63"/>
      <c r="KS24" s="63"/>
      <c r="KT24" s="63"/>
      <c r="KU24" s="63"/>
      <c r="KV24" s="63"/>
      <c r="KW24" s="63"/>
      <c r="KX24" s="63"/>
      <c r="KY24" s="63"/>
      <c r="KZ24" s="63"/>
      <c r="LA24" s="63"/>
      <c r="LB24" s="63"/>
      <c r="LC24" s="63"/>
      <c r="LD24" s="63"/>
      <c r="LE24" s="63"/>
      <c r="LF24" s="63"/>
      <c r="LG24" s="63"/>
      <c r="LH24" s="63"/>
      <c r="LI24" s="63"/>
      <c r="LJ24" s="63"/>
      <c r="LK24" s="63"/>
      <c r="LL24" s="63"/>
      <c r="LM24" s="63"/>
      <c r="LN24" s="63"/>
      <c r="LO24" s="63"/>
      <c r="LP24" s="63"/>
      <c r="LQ24" s="63"/>
      <c r="LR24" s="63"/>
      <c r="LS24" s="63"/>
      <c r="LT24" s="63"/>
      <c r="LU24" s="63"/>
      <c r="LV24" s="63"/>
      <c r="LW24" s="63"/>
      <c r="LX24" s="63"/>
      <c r="LY24" s="63"/>
      <c r="LZ24" s="63"/>
      <c r="MA24" s="63"/>
      <c r="MB24" s="63"/>
      <c r="MC24" s="63"/>
      <c r="MD24" s="63"/>
      <c r="ME24" s="63"/>
      <c r="MF24" s="63"/>
      <c r="MG24" s="63"/>
      <c r="MH24" s="63"/>
      <c r="MI24" s="63"/>
      <c r="MJ24" s="63"/>
      <c r="MK24" s="63"/>
      <c r="ML24" s="63"/>
      <c r="MM24" s="63"/>
      <c r="MN24" s="63"/>
      <c r="MO24" s="63"/>
      <c r="MP24" s="63"/>
      <c r="MQ24" s="63"/>
      <c r="MR24" s="63"/>
      <c r="MS24" s="63"/>
      <c r="MT24" s="63"/>
      <c r="MU24" s="63"/>
      <c r="MV24" s="63"/>
      <c r="MW24" s="63"/>
      <c r="MX24" s="63"/>
      <c r="MY24" s="63"/>
      <c r="MZ24" s="63"/>
      <c r="NA24" s="63"/>
      <c r="NB24" s="63"/>
      <c r="NC24" s="63"/>
      <c r="ND24" s="63"/>
      <c r="NE24" s="63"/>
      <c r="NF24" s="63"/>
      <c r="NG24" s="63"/>
      <c r="NH24" s="63"/>
      <c r="NI24" s="63"/>
      <c r="NJ24" s="63"/>
      <c r="NK24" s="63"/>
      <c r="NL24" s="63"/>
      <c r="NM24" s="63"/>
      <c r="NN24" s="63"/>
      <c r="NO24" s="63"/>
      <c r="NP24" s="63"/>
      <c r="NQ24" s="63"/>
      <c r="NR24" s="63"/>
      <c r="NS24" s="63"/>
      <c r="NT24" s="63"/>
      <c r="NU24" s="63"/>
      <c r="NV24" s="63"/>
      <c r="NW24" s="63"/>
      <c r="NX24" s="63"/>
      <c r="NY24" s="63"/>
      <c r="NZ24" s="63"/>
      <c r="OA24" s="63"/>
      <c r="OB24" s="63"/>
      <c r="OC24" s="63"/>
      <c r="OD24" s="63"/>
      <c r="OE24" s="63"/>
      <c r="OF24" s="63"/>
      <c r="OG24" s="63"/>
      <c r="OH24" s="63"/>
      <c r="OI24" s="63"/>
      <c r="OJ24" s="63"/>
      <c r="OK24" s="63"/>
      <c r="OL24" s="63"/>
      <c r="OM24" s="63"/>
      <c r="ON24" s="63"/>
      <c r="OO24" s="63"/>
      <c r="OP24" s="63"/>
      <c r="OQ24" s="63"/>
      <c r="OR24" s="63"/>
      <c r="OS24" s="63"/>
      <c r="OT24" s="63"/>
      <c r="OU24" s="63"/>
      <c r="OV24" s="63"/>
      <c r="OW24" s="63"/>
      <c r="OX24" s="63"/>
      <c r="OY24" s="63"/>
      <c r="OZ24" s="63"/>
      <c r="PA24" s="63"/>
      <c r="PB24" s="63"/>
      <c r="PC24" s="63"/>
      <c r="PD24" s="63"/>
      <c r="PE24" s="63"/>
      <c r="PF24" s="63"/>
      <c r="PG24" s="63"/>
      <c r="PH24" s="63"/>
      <c r="PI24" s="63"/>
      <c r="PJ24" s="63"/>
      <c r="PK24" s="63"/>
      <c r="PL24" s="63"/>
      <c r="PM24" s="63"/>
      <c r="PN24" s="63"/>
      <c r="PO24" s="63"/>
      <c r="PP24" s="63"/>
      <c r="PQ24" s="63"/>
      <c r="PR24" s="63"/>
      <c r="PS24" s="63"/>
      <c r="PT24" s="63"/>
      <c r="PU24" s="63"/>
      <c r="PV24" s="63"/>
      <c r="PW24" s="63"/>
      <c r="PX24" s="63"/>
      <c r="PY24" s="63"/>
      <c r="PZ24" s="63"/>
      <c r="QA24" s="63"/>
      <c r="QB24" s="63"/>
      <c r="QC24" s="63"/>
      <c r="QD24" s="63"/>
      <c r="QE24" s="63"/>
      <c r="QF24" s="63"/>
      <c r="QG24" s="63"/>
      <c r="QH24" s="63"/>
      <c r="QI24" s="63"/>
      <c r="QJ24" s="63"/>
      <c r="QK24" s="63"/>
      <c r="QL24" s="63"/>
      <c r="QM24" s="63"/>
      <c r="QN24" s="63"/>
      <c r="QO24" s="63"/>
      <c r="QP24" s="63"/>
      <c r="QQ24" s="63"/>
      <c r="QR24" s="63"/>
      <c r="QS24" s="63"/>
      <c r="QT24" s="63"/>
      <c r="QU24" s="63"/>
      <c r="QV24" s="63"/>
      <c r="QW24" s="63"/>
      <c r="QX24" s="63"/>
      <c r="QY24" s="63"/>
      <c r="QZ24" s="63"/>
      <c r="RA24" s="63"/>
      <c r="RB24" s="63"/>
      <c r="RC24" s="63"/>
      <c r="RD24" s="63"/>
      <c r="RE24" s="63"/>
      <c r="RF24" s="63"/>
      <c r="RG24" s="63"/>
      <c r="RH24" s="63"/>
      <c r="RI24" s="63"/>
      <c r="RJ24" s="63"/>
      <c r="RK24" s="63"/>
      <c r="RL24" s="63"/>
      <c r="RM24" s="63"/>
      <c r="RN24" s="63"/>
      <c r="RO24" s="63"/>
      <c r="RP24" s="63"/>
      <c r="RQ24" s="63"/>
      <c r="RR24" s="63"/>
      <c r="RS24" s="63"/>
      <c r="RT24" s="63"/>
      <c r="RU24" s="63"/>
      <c r="RV24" s="63"/>
      <c r="RW24" s="63"/>
      <c r="RX24" s="63"/>
      <c r="RY24" s="63"/>
      <c r="RZ24" s="63"/>
      <c r="SA24" s="63"/>
      <c r="SB24" s="63"/>
      <c r="SC24" s="63"/>
      <c r="SD24" s="63"/>
      <c r="SE24" s="63"/>
      <c r="SF24" s="63"/>
      <c r="SG24" s="63"/>
      <c r="SH24" s="63"/>
      <c r="SI24" s="63"/>
      <c r="SJ24" s="63"/>
      <c r="SK24" s="63"/>
      <c r="SL24" s="63"/>
      <c r="SM24" s="63"/>
      <c r="SN24" s="63"/>
      <c r="SO24" s="63"/>
      <c r="SP24" s="63"/>
      <c r="SQ24" s="63"/>
      <c r="SR24" s="63"/>
      <c r="SS24" s="63"/>
      <c r="ST24" s="63"/>
      <c r="SU24" s="63"/>
      <c r="SV24" s="63"/>
      <c r="SW24" s="63"/>
      <c r="SX24" s="63"/>
      <c r="SY24" s="63"/>
      <c r="SZ24" s="63"/>
      <c r="TA24" s="63"/>
      <c r="TB24" s="63"/>
      <c r="TC24" s="63"/>
      <c r="TD24" s="63"/>
      <c r="TE24" s="63"/>
      <c r="TF24" s="63"/>
      <c r="TG24" s="63"/>
      <c r="TH24" s="63"/>
      <c r="TI24" s="63"/>
      <c r="TJ24" s="63"/>
      <c r="TK24" s="63"/>
      <c r="TL24" s="63"/>
      <c r="TM24" s="63"/>
      <c r="TN24" s="63"/>
      <c r="TO24" s="63"/>
      <c r="TP24" s="63"/>
      <c r="TQ24" s="63"/>
      <c r="TR24" s="63"/>
      <c r="TS24" s="63"/>
      <c r="TT24" s="63"/>
      <c r="TU24" s="63"/>
      <c r="TV24" s="63"/>
      <c r="TW24" s="63"/>
      <c r="TX24" s="63"/>
      <c r="TY24" s="63"/>
      <c r="TZ24" s="63"/>
      <c r="UA24" s="63"/>
      <c r="UB24" s="63"/>
      <c r="UC24" s="63"/>
      <c r="UD24" s="63"/>
      <c r="UE24" s="63"/>
      <c r="UF24" s="63"/>
      <c r="UG24" s="63"/>
      <c r="UH24" s="63"/>
      <c r="UI24" s="63"/>
      <c r="UJ24" s="63"/>
      <c r="UK24" s="63"/>
      <c r="UL24" s="63"/>
      <c r="UM24" s="63"/>
      <c r="UN24" s="63"/>
      <c r="UO24" s="63"/>
      <c r="UP24" s="63"/>
      <c r="UQ24" s="63"/>
      <c r="UR24" s="63"/>
      <c r="US24" s="63"/>
      <c r="UT24" s="63"/>
      <c r="UU24" s="63"/>
      <c r="UV24" s="63"/>
      <c r="UW24" s="63"/>
      <c r="UX24" s="63"/>
      <c r="UY24" s="63"/>
      <c r="UZ24" s="63"/>
      <c r="VA24" s="63"/>
      <c r="VB24" s="63"/>
      <c r="VC24" s="63"/>
      <c r="VD24" s="63"/>
      <c r="VE24" s="63"/>
      <c r="VF24" s="63"/>
      <c r="VG24" s="63"/>
      <c r="VH24" s="63"/>
      <c r="VI24" s="63"/>
      <c r="VJ24" s="63"/>
      <c r="VK24" s="63"/>
      <c r="VL24" s="63"/>
      <c r="VM24" s="63"/>
      <c r="VN24" s="63"/>
      <c r="VO24" s="63"/>
      <c r="VP24" s="63"/>
      <c r="VQ24" s="63"/>
      <c r="VR24" s="63"/>
      <c r="VS24" s="63"/>
      <c r="VT24" s="63"/>
      <c r="VU24" s="63"/>
      <c r="VV24" s="63"/>
      <c r="VW24" s="63"/>
      <c r="VX24" s="63"/>
      <c r="VY24" s="63"/>
      <c r="VZ24" s="63"/>
      <c r="WA24" s="63"/>
      <c r="WB24" s="63"/>
      <c r="WC24" s="63"/>
      <c r="WD24" s="63"/>
      <c r="WE24" s="63"/>
      <c r="WF24" s="63"/>
      <c r="WG24" s="63"/>
      <c r="WH24" s="63"/>
      <c r="WI24" s="63"/>
      <c r="WJ24" s="63"/>
      <c r="WK24" s="63"/>
      <c r="WL24" s="63"/>
      <c r="WM24" s="63"/>
      <c r="WN24" s="63"/>
      <c r="WO24" s="63"/>
      <c r="WP24" s="63"/>
      <c r="WQ24" s="63"/>
      <c r="WR24" s="63"/>
      <c r="WS24" s="63"/>
      <c r="WT24" s="63"/>
      <c r="WU24" s="63"/>
      <c r="WV24" s="63"/>
      <c r="WW24" s="63"/>
      <c r="WX24" s="63"/>
      <c r="WY24" s="63"/>
      <c r="WZ24" s="63"/>
      <c r="XA24" s="63"/>
      <c r="XB24" s="63"/>
      <c r="XC24" s="63"/>
      <c r="XD24" s="63"/>
      <c r="XE24" s="63"/>
      <c r="XF24" s="63"/>
      <c r="XG24" s="63"/>
      <c r="XH24" s="63"/>
      <c r="XI24" s="63"/>
      <c r="XJ24" s="63"/>
      <c r="XK24" s="63"/>
      <c r="XL24" s="63"/>
      <c r="XM24" s="63"/>
      <c r="XN24" s="63"/>
      <c r="XO24" s="63"/>
      <c r="XP24" s="63"/>
      <c r="XQ24" s="63"/>
      <c r="XR24" s="63"/>
      <c r="XS24" s="63"/>
      <c r="XT24" s="63"/>
      <c r="XU24" s="63"/>
      <c r="XV24" s="63"/>
      <c r="XW24" s="63"/>
      <c r="XX24" s="63"/>
      <c r="XY24" s="63"/>
      <c r="XZ24" s="63"/>
      <c r="YA24" s="63"/>
      <c r="YB24" s="63"/>
      <c r="YC24" s="63"/>
      <c r="YD24" s="63"/>
      <c r="YE24" s="63"/>
      <c r="YF24" s="63"/>
      <c r="YG24" s="63"/>
      <c r="YH24" s="63"/>
      <c r="YI24" s="63"/>
      <c r="YJ24" s="63"/>
      <c r="YK24" s="63"/>
      <c r="YL24" s="63"/>
      <c r="YM24" s="63"/>
      <c r="YN24" s="63"/>
      <c r="YO24" s="63"/>
      <c r="YP24" s="63"/>
      <c r="YQ24" s="63"/>
      <c r="YR24" s="63"/>
      <c r="YS24" s="63"/>
      <c r="YT24" s="63"/>
      <c r="YU24" s="63"/>
      <c r="YV24" s="63"/>
      <c r="YW24" s="63"/>
      <c r="YX24" s="63"/>
      <c r="YY24" s="63"/>
      <c r="YZ24" s="63"/>
      <c r="ZA24" s="63"/>
      <c r="ZB24" s="63"/>
      <c r="ZC24" s="63"/>
      <c r="ZD24" s="63"/>
      <c r="ZE24" s="63"/>
      <c r="ZF24" s="63"/>
      <c r="ZG24" s="63"/>
      <c r="ZH24" s="63"/>
      <c r="ZI24" s="63"/>
      <c r="ZJ24" s="63"/>
      <c r="ZK24" s="63"/>
      <c r="ZL24" s="63"/>
      <c r="ZM24" s="63"/>
      <c r="ZN24" s="63"/>
      <c r="ZO24" s="63"/>
      <c r="ZP24" s="63"/>
      <c r="ZQ24" s="63"/>
      <c r="ZR24" s="63"/>
      <c r="ZS24" s="63"/>
      <c r="ZT24" s="63"/>
      <c r="ZU24" s="63"/>
      <c r="ZV24" s="63"/>
      <c r="ZW24" s="63"/>
      <c r="ZX24" s="63"/>
      <c r="ZY24" s="63"/>
      <c r="ZZ24" s="63"/>
      <c r="AAA24" s="63"/>
      <c r="AAB24" s="63"/>
      <c r="AAC24" s="63"/>
      <c r="AAD24" s="63"/>
      <c r="AAE24" s="63"/>
      <c r="AAF24" s="63"/>
      <c r="AAG24" s="63"/>
      <c r="AAH24" s="63"/>
      <c r="AAI24" s="63"/>
      <c r="AAJ24" s="63"/>
      <c r="AAK24" s="63"/>
      <c r="AAL24" s="63"/>
      <c r="AAM24" s="63"/>
      <c r="AAN24" s="63"/>
      <c r="AAO24" s="63"/>
      <c r="AAP24" s="63"/>
      <c r="AAQ24" s="63"/>
      <c r="AAR24" s="63"/>
      <c r="AAS24" s="63"/>
      <c r="AAT24" s="63"/>
      <c r="AAU24" s="63"/>
      <c r="AAV24" s="63"/>
      <c r="AAW24" s="63"/>
      <c r="AAX24" s="63"/>
      <c r="AAY24" s="63"/>
      <c r="AAZ24" s="63"/>
      <c r="ABA24" s="63"/>
      <c r="ABB24" s="63"/>
      <c r="ABC24" s="63"/>
      <c r="ABD24" s="63"/>
      <c r="ABE24" s="63"/>
      <c r="ABF24" s="63"/>
      <c r="ABG24" s="63"/>
      <c r="ABH24" s="63"/>
      <c r="ABI24" s="63"/>
      <c r="ABJ24" s="63"/>
      <c r="ABK24" s="63"/>
      <c r="ABL24" s="63"/>
      <c r="ABM24" s="63"/>
      <c r="ABN24" s="63"/>
      <c r="ABO24" s="63"/>
      <c r="ABP24" s="63"/>
      <c r="ABQ24" s="63"/>
      <c r="ABR24" s="63"/>
      <c r="ABS24" s="63"/>
      <c r="ABT24" s="63"/>
      <c r="ABU24" s="63"/>
      <c r="ABV24" s="63"/>
      <c r="ABW24" s="63"/>
      <c r="ABX24" s="63"/>
      <c r="ABY24" s="63"/>
      <c r="ABZ24" s="63"/>
      <c r="ACA24" s="63"/>
      <c r="ACB24" s="63"/>
      <c r="ACC24" s="63"/>
      <c r="ACD24" s="63"/>
      <c r="ACE24" s="63"/>
      <c r="ACF24" s="63"/>
      <c r="ACG24" s="63"/>
      <c r="ACH24" s="63"/>
      <c r="ACI24" s="63"/>
      <c r="ACJ24" s="63"/>
      <c r="ACK24" s="63"/>
      <c r="ACL24" s="63"/>
      <c r="ACM24" s="63"/>
      <c r="ACN24" s="63"/>
      <c r="ACO24" s="63"/>
      <c r="ACP24" s="63"/>
      <c r="ACQ24" s="63"/>
      <c r="ACR24" s="63"/>
      <c r="ACS24" s="63"/>
      <c r="ACT24" s="63"/>
      <c r="ACU24" s="63"/>
      <c r="ACV24" s="63"/>
      <c r="ACW24" s="63"/>
      <c r="ACX24" s="63"/>
      <c r="ACY24" s="63"/>
      <c r="ACZ24" s="63"/>
      <c r="ADA24" s="63"/>
      <c r="ADB24" s="63"/>
      <c r="ADC24" s="63"/>
      <c r="ADD24" s="63"/>
      <c r="ADE24" s="63"/>
      <c r="ADF24" s="63"/>
      <c r="ADG24" s="63"/>
      <c r="ADH24" s="63"/>
      <c r="ADI24" s="63"/>
      <c r="ADJ24" s="63"/>
      <c r="ADK24" s="63"/>
      <c r="ADL24" s="63"/>
      <c r="ADM24" s="63"/>
      <c r="ADN24" s="63"/>
      <c r="ADO24" s="63"/>
      <c r="ADP24" s="63"/>
      <c r="ADQ24" s="63"/>
      <c r="ADR24" s="63"/>
      <c r="ADS24" s="63"/>
      <c r="ADT24" s="63"/>
      <c r="ADU24" s="63"/>
      <c r="ADV24" s="63"/>
      <c r="ADW24" s="63"/>
      <c r="ADX24" s="63"/>
      <c r="ADY24" s="63"/>
      <c r="ADZ24" s="63"/>
      <c r="AEA24" s="63"/>
      <c r="AEB24" s="63"/>
      <c r="AEC24" s="63"/>
      <c r="AED24" s="63"/>
      <c r="AEE24" s="63"/>
      <c r="AEF24" s="63"/>
      <c r="AEG24" s="63"/>
      <c r="AEH24" s="63"/>
      <c r="AEI24" s="63"/>
      <c r="AEJ24" s="63"/>
      <c r="AEK24" s="63"/>
      <c r="AEL24" s="63"/>
      <c r="AEM24" s="63"/>
      <c r="AEN24" s="63"/>
      <c r="AEO24" s="63"/>
      <c r="AEP24" s="63"/>
      <c r="AEQ24" s="63"/>
      <c r="AER24" s="63"/>
      <c r="AES24" s="63"/>
      <c r="AET24" s="63"/>
      <c r="AEU24" s="63"/>
      <c r="AEV24" s="63"/>
      <c r="AEW24" s="63"/>
      <c r="AEX24" s="63"/>
      <c r="AEY24" s="63"/>
      <c r="AEZ24" s="63"/>
      <c r="AFA24" s="63"/>
      <c r="AFB24" s="63"/>
      <c r="AFC24" s="63"/>
      <c r="AFD24" s="63"/>
      <c r="AFE24" s="63"/>
      <c r="AFF24" s="63"/>
      <c r="AFG24" s="63"/>
      <c r="AFH24" s="63"/>
      <c r="AFI24" s="63"/>
      <c r="AFJ24" s="63"/>
      <c r="AFK24" s="63"/>
      <c r="AFL24" s="63"/>
      <c r="AFM24" s="63"/>
      <c r="AFN24" s="63"/>
      <c r="AFO24" s="63"/>
      <c r="AFP24" s="63"/>
      <c r="AFQ24" s="63"/>
      <c r="AFR24" s="63"/>
      <c r="AFS24" s="63"/>
      <c r="AFT24" s="63"/>
      <c r="AFU24" s="63"/>
      <c r="AFV24" s="63"/>
      <c r="AFW24" s="63"/>
      <c r="AFX24" s="63"/>
      <c r="AFY24" s="63"/>
      <c r="AFZ24" s="63"/>
      <c r="AGA24" s="63"/>
      <c r="AGB24" s="63"/>
      <c r="AGC24" s="63"/>
      <c r="AGD24" s="63"/>
      <c r="AGE24" s="63"/>
      <c r="AGF24" s="63"/>
      <c r="AGG24" s="63"/>
      <c r="AGH24" s="63"/>
      <c r="AGI24" s="63"/>
      <c r="AGJ24" s="63"/>
      <c r="AGK24" s="63"/>
      <c r="AGL24" s="63"/>
      <c r="AGM24" s="63"/>
      <c r="AGN24" s="63"/>
      <c r="AGO24" s="63"/>
      <c r="AGP24" s="63"/>
      <c r="AGQ24" s="63"/>
      <c r="AGR24" s="63"/>
      <c r="AGS24" s="63"/>
      <c r="AGT24" s="63"/>
      <c r="AGU24" s="63"/>
      <c r="AGV24" s="63"/>
      <c r="AGW24" s="63"/>
      <c r="AGX24" s="63"/>
      <c r="AGY24" s="63"/>
      <c r="AGZ24" s="63"/>
      <c r="AHA24" s="63"/>
      <c r="AHB24" s="63"/>
      <c r="AHC24" s="63"/>
      <c r="AHD24" s="63"/>
      <c r="AHE24" s="63"/>
      <c r="AHF24" s="63"/>
      <c r="AHG24" s="63"/>
      <c r="AHH24" s="63"/>
      <c r="AHI24" s="63"/>
      <c r="AHJ24" s="63"/>
      <c r="AHK24" s="63"/>
      <c r="AHL24" s="63"/>
      <c r="AHM24" s="63"/>
      <c r="AHN24" s="63"/>
      <c r="AHO24" s="63"/>
      <c r="AHP24" s="63"/>
      <c r="AHQ24" s="63"/>
      <c r="AHR24" s="63"/>
      <c r="AHS24" s="63"/>
      <c r="AHT24" s="63"/>
      <c r="AHU24" s="63"/>
      <c r="AHV24" s="63"/>
      <c r="AHW24" s="63"/>
      <c r="AHX24" s="63"/>
      <c r="AHY24" s="63"/>
      <c r="AHZ24" s="63"/>
      <c r="AIA24" s="63"/>
      <c r="AIB24" s="63"/>
      <c r="AIC24" s="63"/>
      <c r="AID24" s="63"/>
      <c r="AIE24" s="63"/>
      <c r="AIF24" s="63"/>
      <c r="AIG24" s="63"/>
      <c r="AIH24" s="63"/>
      <c r="AII24" s="63"/>
      <c r="AIJ24" s="63"/>
      <c r="AIK24" s="63"/>
      <c r="AIL24" s="63"/>
      <c r="AIM24" s="63"/>
      <c r="AIN24" s="63"/>
      <c r="AIO24" s="63"/>
      <c r="AIP24" s="63"/>
      <c r="AIQ24" s="63"/>
      <c r="AIR24" s="63"/>
      <c r="AIS24" s="63"/>
      <c r="AIT24" s="63"/>
      <c r="AIU24" s="63"/>
      <c r="AIV24" s="63"/>
      <c r="AIW24" s="63"/>
      <c r="AIX24" s="63"/>
      <c r="AIY24" s="63"/>
      <c r="AIZ24" s="63"/>
      <c r="AJA24" s="63"/>
      <c r="AJB24" s="63"/>
      <c r="AJC24" s="63"/>
      <c r="AJD24" s="63"/>
      <c r="AJE24" s="63"/>
      <c r="AJF24" s="63"/>
      <c r="AJG24" s="63"/>
      <c r="AJH24" s="63"/>
      <c r="AJI24" s="63"/>
      <c r="AJJ24" s="63"/>
      <c r="AJK24" s="63"/>
      <c r="AJL24" s="63"/>
      <c r="AJM24" s="63"/>
      <c r="AJN24" s="63"/>
      <c r="AJO24" s="63"/>
      <c r="AJP24" s="63"/>
      <c r="AJQ24" s="63"/>
      <c r="AJR24" s="63"/>
      <c r="AJS24" s="63"/>
      <c r="AJT24" s="63"/>
      <c r="AJU24" s="63"/>
      <c r="AJV24" s="63"/>
      <c r="AJW24" s="63"/>
      <c r="AJX24" s="63"/>
      <c r="AJY24" s="63"/>
      <c r="AJZ24" s="63"/>
      <c r="AKA24" s="63"/>
      <c r="AKB24" s="63"/>
      <c r="AKC24" s="63"/>
      <c r="AKD24" s="63"/>
      <c r="AKE24" s="63"/>
      <c r="AKF24" s="63"/>
      <c r="AKG24" s="63"/>
      <c r="AKH24" s="63"/>
      <c r="AKI24" s="63"/>
      <c r="AKJ24" s="63"/>
      <c r="AKK24" s="63"/>
      <c r="AKL24" s="63"/>
      <c r="AKM24" s="63"/>
      <c r="AKN24" s="63"/>
      <c r="AKO24" s="63"/>
      <c r="AKP24" s="63"/>
      <c r="AKQ24" s="63"/>
      <c r="AKR24" s="63"/>
      <c r="AKS24" s="63"/>
      <c r="AKT24" s="63"/>
      <c r="AKU24" s="63"/>
      <c r="AKV24" s="63"/>
      <c r="AKW24" s="63"/>
      <c r="AKX24" s="63"/>
      <c r="AKY24" s="63"/>
      <c r="AKZ24" s="63"/>
      <c r="ALA24" s="63"/>
      <c r="ALB24" s="63"/>
      <c r="ALC24" s="63"/>
      <c r="ALD24" s="63"/>
      <c r="ALE24" s="63"/>
      <c r="ALF24" s="63"/>
      <c r="ALG24" s="63"/>
      <c r="ALH24" s="63"/>
      <c r="ALI24" s="63"/>
      <c r="ALJ24" s="63"/>
      <c r="ALK24" s="63"/>
      <c r="ALL24" s="63"/>
      <c r="ALM24" s="63"/>
      <c r="ALN24" s="63"/>
      <c r="ALO24" s="63"/>
      <c r="ALP24" s="63"/>
      <c r="ALQ24" s="63"/>
      <c r="ALR24" s="63"/>
      <c r="ALS24" s="63"/>
      <c r="ALT24" s="63"/>
      <c r="ALU24" s="63"/>
      <c r="ALV24" s="63"/>
      <c r="ALW24" s="63"/>
      <c r="ALX24" s="63"/>
      <c r="ALY24" s="63"/>
      <c r="ALZ24" s="63"/>
      <c r="AMA24" s="63"/>
      <c r="AMB24" s="63"/>
      <c r="AMC24" s="63"/>
      <c r="AMD24" s="63"/>
      <c r="AME24" s="63"/>
      <c r="AMF24" s="63"/>
      <c r="AMG24" s="63"/>
      <c r="AMH24" s="63"/>
      <c r="AMI24" s="63"/>
      <c r="AMJ24" s="63"/>
    </row>
    <row r="25" customFormat="false" ht="15.65" hidden="false" customHeight="true" outlineLevel="0" collapsed="false">
      <c r="A25" s="8" t="n">
        <v>15</v>
      </c>
      <c r="B25" s="78" t="n">
        <v>919</v>
      </c>
      <c r="C25" s="77" t="s">
        <v>87</v>
      </c>
      <c r="D25" s="76" t="n">
        <v>307861000</v>
      </c>
      <c r="E25" s="76" t="n">
        <v>191163000</v>
      </c>
      <c r="F25" s="73" t="n">
        <f aca="false">E25/D25*100</f>
        <v>62.09393200178</v>
      </c>
    </row>
    <row r="26" customFormat="false" ht="12.75" hidden="false" customHeight="false" outlineLevel="0" collapsed="false">
      <c r="A26" s="80" t="s">
        <v>88</v>
      </c>
      <c r="B26" s="80"/>
      <c r="C26" s="80"/>
      <c r="D26" s="81" t="n">
        <f aca="false">SUM(D10:D25)</f>
        <v>1450219229.74</v>
      </c>
      <c r="E26" s="81" t="n">
        <f aca="false">SUM(E10:E25)</f>
        <v>1029888610.5</v>
      </c>
      <c r="F26" s="82" t="n">
        <f aca="false">E26/D26*100</f>
        <v>71.0160635978218</v>
      </c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79"/>
      <c r="CO26" s="79"/>
      <c r="CP26" s="79"/>
      <c r="CQ26" s="79"/>
      <c r="CR26" s="79"/>
      <c r="CS26" s="79"/>
      <c r="CT26" s="79"/>
      <c r="CU26" s="79"/>
      <c r="CV26" s="79"/>
      <c r="CW26" s="79"/>
      <c r="CX26" s="79"/>
      <c r="CY26" s="79"/>
      <c r="CZ26" s="79"/>
      <c r="DA26" s="79"/>
      <c r="DB26" s="79"/>
      <c r="DC26" s="79"/>
      <c r="DD26" s="79"/>
      <c r="DE26" s="79"/>
      <c r="DF26" s="79"/>
      <c r="DG26" s="79"/>
      <c r="DH26" s="79"/>
      <c r="DI26" s="79"/>
      <c r="DJ26" s="79"/>
      <c r="DK26" s="79"/>
      <c r="DL26" s="79"/>
      <c r="DM26" s="79"/>
      <c r="DN26" s="79"/>
      <c r="DO26" s="79"/>
      <c r="DP26" s="79"/>
      <c r="DQ26" s="79"/>
      <c r="DR26" s="79"/>
      <c r="DS26" s="79"/>
      <c r="DT26" s="79"/>
      <c r="DU26" s="79"/>
      <c r="DV26" s="79"/>
      <c r="DW26" s="79"/>
      <c r="DX26" s="79"/>
      <c r="DY26" s="79"/>
      <c r="DZ26" s="79"/>
      <c r="EA26" s="79"/>
      <c r="EB26" s="79"/>
      <c r="EC26" s="79"/>
      <c r="ED26" s="79"/>
      <c r="EE26" s="79"/>
      <c r="EF26" s="79"/>
      <c r="EG26" s="79"/>
      <c r="EH26" s="79"/>
      <c r="EI26" s="79"/>
      <c r="EJ26" s="79"/>
      <c r="EK26" s="79"/>
      <c r="EL26" s="79"/>
      <c r="EM26" s="79"/>
      <c r="EN26" s="79"/>
      <c r="EO26" s="79"/>
      <c r="EP26" s="79"/>
      <c r="EQ26" s="79"/>
      <c r="ER26" s="79"/>
      <c r="ES26" s="79"/>
      <c r="ET26" s="79"/>
      <c r="EU26" s="79"/>
      <c r="EV26" s="79"/>
      <c r="EW26" s="79"/>
      <c r="EX26" s="79"/>
      <c r="EY26" s="79"/>
      <c r="EZ26" s="79"/>
      <c r="FA26" s="79"/>
      <c r="FB26" s="79"/>
      <c r="FC26" s="79"/>
      <c r="FD26" s="79"/>
      <c r="FE26" s="79"/>
      <c r="FF26" s="79"/>
      <c r="FG26" s="79"/>
      <c r="FH26" s="79"/>
      <c r="FI26" s="79"/>
      <c r="FJ26" s="79"/>
      <c r="FK26" s="79"/>
      <c r="FL26" s="79"/>
      <c r="FM26" s="79"/>
      <c r="FN26" s="79"/>
      <c r="FO26" s="79"/>
      <c r="FP26" s="79"/>
      <c r="FQ26" s="79"/>
      <c r="FR26" s="79"/>
      <c r="FS26" s="79"/>
      <c r="FT26" s="79"/>
      <c r="FU26" s="79"/>
      <c r="FV26" s="79"/>
      <c r="FW26" s="79"/>
      <c r="FX26" s="79"/>
      <c r="FY26" s="79"/>
      <c r="FZ26" s="79"/>
      <c r="GA26" s="79"/>
      <c r="GB26" s="79"/>
      <c r="GC26" s="79"/>
      <c r="GD26" s="79"/>
      <c r="GE26" s="79"/>
      <c r="GF26" s="79"/>
      <c r="GG26" s="79"/>
      <c r="GH26" s="79"/>
      <c r="GI26" s="79"/>
      <c r="GJ26" s="79"/>
      <c r="GK26" s="79"/>
      <c r="GL26" s="79"/>
      <c r="GM26" s="79"/>
      <c r="GN26" s="79"/>
      <c r="GO26" s="79"/>
      <c r="GP26" s="79"/>
      <c r="GQ26" s="79"/>
      <c r="GR26" s="79"/>
      <c r="GS26" s="79"/>
      <c r="GT26" s="79"/>
      <c r="GU26" s="79"/>
      <c r="GV26" s="79"/>
      <c r="GW26" s="79"/>
      <c r="GX26" s="79"/>
      <c r="GY26" s="79"/>
      <c r="GZ26" s="79"/>
      <c r="HA26" s="79"/>
      <c r="HB26" s="79"/>
      <c r="HC26" s="79"/>
      <c r="HD26" s="79"/>
      <c r="HE26" s="79"/>
      <c r="HF26" s="79"/>
      <c r="HG26" s="79"/>
      <c r="HH26" s="79"/>
      <c r="HI26" s="79"/>
      <c r="HJ26" s="79"/>
      <c r="HK26" s="79"/>
      <c r="HL26" s="79"/>
      <c r="HM26" s="79"/>
      <c r="HN26" s="79"/>
      <c r="HO26" s="79"/>
      <c r="HP26" s="79"/>
      <c r="HQ26" s="79"/>
      <c r="HR26" s="79"/>
      <c r="HS26" s="79"/>
      <c r="HT26" s="79"/>
      <c r="HU26" s="79"/>
      <c r="HV26" s="79"/>
      <c r="HW26" s="79"/>
      <c r="HX26" s="79"/>
      <c r="HY26" s="79"/>
      <c r="HZ26" s="79"/>
      <c r="IA26" s="79"/>
      <c r="IB26" s="79"/>
      <c r="IC26" s="79"/>
      <c r="ID26" s="79"/>
      <c r="IE26" s="79"/>
      <c r="IF26" s="79"/>
      <c r="IG26" s="79"/>
      <c r="IH26" s="79"/>
      <c r="II26" s="79"/>
      <c r="IJ26" s="79"/>
      <c r="IK26" s="79"/>
      <c r="IL26" s="79"/>
      <c r="IM26" s="79"/>
      <c r="IN26" s="79"/>
      <c r="IO26" s="79"/>
      <c r="IP26" s="79"/>
      <c r="IQ26" s="79"/>
      <c r="IR26" s="79"/>
      <c r="IS26" s="79"/>
      <c r="IT26" s="79"/>
      <c r="IU26" s="79"/>
      <c r="IV26" s="79"/>
      <c r="IW26" s="79"/>
      <c r="IX26" s="79"/>
      <c r="IY26" s="79"/>
      <c r="IZ26" s="79"/>
      <c r="JA26" s="79"/>
      <c r="JB26" s="79"/>
      <c r="JC26" s="79"/>
      <c r="JD26" s="79"/>
      <c r="JE26" s="79"/>
      <c r="JF26" s="79"/>
      <c r="JG26" s="79"/>
      <c r="JH26" s="79"/>
      <c r="JI26" s="79"/>
      <c r="JJ26" s="79"/>
      <c r="JK26" s="79"/>
      <c r="JL26" s="79"/>
      <c r="JM26" s="79"/>
      <c r="JN26" s="79"/>
      <c r="JO26" s="79"/>
      <c r="JP26" s="79"/>
      <c r="JQ26" s="79"/>
      <c r="JR26" s="79"/>
      <c r="JS26" s="79"/>
      <c r="JT26" s="79"/>
      <c r="JU26" s="79"/>
      <c r="JV26" s="79"/>
      <c r="JW26" s="79"/>
      <c r="JX26" s="79"/>
      <c r="JY26" s="79"/>
      <c r="JZ26" s="79"/>
      <c r="KA26" s="79"/>
      <c r="KB26" s="79"/>
      <c r="KC26" s="79"/>
      <c r="KD26" s="79"/>
      <c r="KE26" s="79"/>
      <c r="KF26" s="79"/>
      <c r="KG26" s="79"/>
      <c r="KH26" s="79"/>
      <c r="KI26" s="79"/>
      <c r="KJ26" s="79"/>
      <c r="KK26" s="79"/>
      <c r="KL26" s="79"/>
      <c r="KM26" s="79"/>
      <c r="KN26" s="79"/>
      <c r="KO26" s="79"/>
      <c r="KP26" s="79"/>
      <c r="KQ26" s="79"/>
      <c r="KR26" s="79"/>
      <c r="KS26" s="79"/>
      <c r="KT26" s="79"/>
      <c r="KU26" s="79"/>
      <c r="KV26" s="79"/>
      <c r="KW26" s="79"/>
      <c r="KX26" s="79"/>
      <c r="KY26" s="79"/>
      <c r="KZ26" s="79"/>
      <c r="LA26" s="79"/>
      <c r="LB26" s="79"/>
      <c r="LC26" s="79"/>
      <c r="LD26" s="79"/>
      <c r="LE26" s="79"/>
      <c r="LF26" s="79"/>
      <c r="LG26" s="79"/>
      <c r="LH26" s="79"/>
      <c r="LI26" s="79"/>
      <c r="LJ26" s="79"/>
      <c r="LK26" s="79"/>
      <c r="LL26" s="79"/>
      <c r="LM26" s="79"/>
      <c r="LN26" s="79"/>
      <c r="LO26" s="79"/>
      <c r="LP26" s="79"/>
      <c r="LQ26" s="79"/>
      <c r="LR26" s="79"/>
      <c r="LS26" s="79"/>
      <c r="LT26" s="79"/>
      <c r="LU26" s="79"/>
      <c r="LV26" s="79"/>
      <c r="LW26" s="79"/>
      <c r="LX26" s="79"/>
      <c r="LY26" s="79"/>
      <c r="LZ26" s="79"/>
      <c r="MA26" s="79"/>
      <c r="MB26" s="79"/>
      <c r="MC26" s="79"/>
      <c r="MD26" s="79"/>
      <c r="ME26" s="79"/>
      <c r="MF26" s="79"/>
      <c r="MG26" s="79"/>
      <c r="MH26" s="79"/>
      <c r="MI26" s="79"/>
      <c r="MJ26" s="79"/>
      <c r="MK26" s="79"/>
      <c r="ML26" s="79"/>
      <c r="MM26" s="79"/>
      <c r="MN26" s="79"/>
      <c r="MO26" s="79"/>
      <c r="MP26" s="79"/>
      <c r="MQ26" s="79"/>
      <c r="MR26" s="79"/>
      <c r="MS26" s="79"/>
      <c r="MT26" s="79"/>
      <c r="MU26" s="79"/>
      <c r="MV26" s="79"/>
      <c r="MW26" s="79"/>
      <c r="MX26" s="79"/>
      <c r="MY26" s="79"/>
      <c r="MZ26" s="79"/>
      <c r="NA26" s="79"/>
      <c r="NB26" s="79"/>
      <c r="NC26" s="79"/>
      <c r="ND26" s="79"/>
      <c r="NE26" s="79"/>
      <c r="NF26" s="79"/>
      <c r="NG26" s="79"/>
      <c r="NH26" s="79"/>
      <c r="NI26" s="79"/>
      <c r="NJ26" s="79"/>
      <c r="NK26" s="79"/>
      <c r="NL26" s="79"/>
      <c r="NM26" s="79"/>
      <c r="NN26" s="79"/>
      <c r="NO26" s="79"/>
      <c r="NP26" s="79"/>
      <c r="NQ26" s="79"/>
      <c r="NR26" s="79"/>
      <c r="NS26" s="79"/>
      <c r="NT26" s="79"/>
      <c r="NU26" s="79"/>
      <c r="NV26" s="79"/>
      <c r="NW26" s="79"/>
      <c r="NX26" s="79"/>
      <c r="NY26" s="79"/>
      <c r="NZ26" s="79"/>
      <c r="OA26" s="79"/>
      <c r="OB26" s="79"/>
      <c r="OC26" s="79"/>
      <c r="OD26" s="79"/>
      <c r="OE26" s="79"/>
      <c r="OF26" s="79"/>
      <c r="OG26" s="79"/>
      <c r="OH26" s="79"/>
      <c r="OI26" s="79"/>
      <c r="OJ26" s="79"/>
      <c r="OK26" s="79"/>
      <c r="OL26" s="79"/>
      <c r="OM26" s="79"/>
      <c r="ON26" s="79"/>
      <c r="OO26" s="79"/>
      <c r="OP26" s="79"/>
      <c r="OQ26" s="79"/>
      <c r="OR26" s="79"/>
      <c r="OS26" s="79"/>
      <c r="OT26" s="79"/>
      <c r="OU26" s="79"/>
      <c r="OV26" s="79"/>
      <c r="OW26" s="79"/>
      <c r="OX26" s="79"/>
      <c r="OY26" s="79"/>
      <c r="OZ26" s="79"/>
      <c r="PA26" s="79"/>
      <c r="PB26" s="79"/>
      <c r="PC26" s="79"/>
      <c r="PD26" s="79"/>
      <c r="PE26" s="79"/>
      <c r="PF26" s="79"/>
      <c r="PG26" s="79"/>
      <c r="PH26" s="79"/>
      <c r="PI26" s="79"/>
      <c r="PJ26" s="79"/>
      <c r="PK26" s="79"/>
      <c r="PL26" s="79"/>
      <c r="PM26" s="79"/>
      <c r="PN26" s="79"/>
      <c r="PO26" s="79"/>
      <c r="PP26" s="79"/>
      <c r="PQ26" s="79"/>
      <c r="PR26" s="79"/>
      <c r="PS26" s="79"/>
      <c r="PT26" s="79"/>
      <c r="PU26" s="79"/>
      <c r="PV26" s="79"/>
      <c r="PW26" s="79"/>
      <c r="PX26" s="79"/>
      <c r="PY26" s="79"/>
      <c r="PZ26" s="79"/>
      <c r="QA26" s="79"/>
      <c r="QB26" s="79"/>
      <c r="QC26" s="79"/>
      <c r="QD26" s="79"/>
      <c r="QE26" s="79"/>
      <c r="QF26" s="79"/>
      <c r="QG26" s="79"/>
      <c r="QH26" s="79"/>
      <c r="QI26" s="79"/>
      <c r="QJ26" s="79"/>
      <c r="QK26" s="79"/>
      <c r="QL26" s="79"/>
      <c r="QM26" s="79"/>
      <c r="QN26" s="79"/>
      <c r="QO26" s="79"/>
      <c r="QP26" s="79"/>
      <c r="QQ26" s="79"/>
      <c r="QR26" s="79"/>
      <c r="QS26" s="79"/>
      <c r="QT26" s="79"/>
      <c r="QU26" s="79"/>
      <c r="QV26" s="79"/>
      <c r="QW26" s="79"/>
      <c r="QX26" s="79"/>
      <c r="QY26" s="79"/>
      <c r="QZ26" s="79"/>
      <c r="RA26" s="79"/>
      <c r="RB26" s="79"/>
      <c r="RC26" s="79"/>
      <c r="RD26" s="79"/>
      <c r="RE26" s="79"/>
      <c r="RF26" s="79"/>
      <c r="RG26" s="79"/>
      <c r="RH26" s="79"/>
      <c r="RI26" s="79"/>
      <c r="RJ26" s="79"/>
      <c r="RK26" s="79"/>
      <c r="RL26" s="79"/>
      <c r="RM26" s="79"/>
      <c r="RN26" s="79"/>
      <c r="RO26" s="79"/>
      <c r="RP26" s="79"/>
      <c r="RQ26" s="79"/>
      <c r="RR26" s="79"/>
      <c r="RS26" s="79"/>
      <c r="RT26" s="79"/>
      <c r="RU26" s="79"/>
      <c r="RV26" s="79"/>
      <c r="RW26" s="79"/>
      <c r="RX26" s="79"/>
      <c r="RY26" s="79"/>
      <c r="RZ26" s="79"/>
      <c r="SA26" s="79"/>
      <c r="SB26" s="79"/>
      <c r="SC26" s="79"/>
      <c r="SD26" s="79"/>
      <c r="SE26" s="79"/>
      <c r="SF26" s="79"/>
      <c r="SG26" s="79"/>
      <c r="SH26" s="79"/>
      <c r="SI26" s="79"/>
      <c r="SJ26" s="79"/>
      <c r="SK26" s="79"/>
      <c r="SL26" s="79"/>
      <c r="SM26" s="79"/>
      <c r="SN26" s="79"/>
      <c r="SO26" s="79"/>
      <c r="SP26" s="79"/>
      <c r="SQ26" s="79"/>
      <c r="SR26" s="79"/>
      <c r="SS26" s="79"/>
      <c r="ST26" s="79"/>
      <c r="SU26" s="79"/>
      <c r="SV26" s="79"/>
      <c r="SW26" s="79"/>
      <c r="SX26" s="79"/>
      <c r="SY26" s="79"/>
      <c r="SZ26" s="79"/>
      <c r="TA26" s="79"/>
      <c r="TB26" s="79"/>
      <c r="TC26" s="79"/>
      <c r="TD26" s="79"/>
      <c r="TE26" s="79"/>
      <c r="TF26" s="79"/>
      <c r="TG26" s="79"/>
      <c r="TH26" s="79"/>
      <c r="TI26" s="79"/>
      <c r="TJ26" s="79"/>
      <c r="TK26" s="79"/>
      <c r="TL26" s="79"/>
      <c r="TM26" s="79"/>
      <c r="TN26" s="79"/>
      <c r="TO26" s="79"/>
      <c r="TP26" s="79"/>
      <c r="TQ26" s="79"/>
      <c r="TR26" s="79"/>
      <c r="TS26" s="79"/>
      <c r="TT26" s="79"/>
      <c r="TU26" s="79"/>
      <c r="TV26" s="79"/>
      <c r="TW26" s="79"/>
      <c r="TX26" s="79"/>
      <c r="TY26" s="79"/>
      <c r="TZ26" s="79"/>
      <c r="UA26" s="79"/>
      <c r="UB26" s="79"/>
      <c r="UC26" s="79"/>
      <c r="UD26" s="79"/>
      <c r="UE26" s="79"/>
      <c r="UF26" s="79"/>
      <c r="UG26" s="79"/>
      <c r="UH26" s="79"/>
      <c r="UI26" s="79"/>
      <c r="UJ26" s="79"/>
      <c r="UK26" s="79"/>
      <c r="UL26" s="79"/>
      <c r="UM26" s="79"/>
      <c r="UN26" s="79"/>
      <c r="UO26" s="79"/>
      <c r="UP26" s="79"/>
      <c r="UQ26" s="79"/>
      <c r="UR26" s="79"/>
      <c r="US26" s="79"/>
      <c r="UT26" s="79"/>
      <c r="UU26" s="79"/>
      <c r="UV26" s="79"/>
      <c r="UW26" s="79"/>
      <c r="UX26" s="79"/>
      <c r="UY26" s="79"/>
      <c r="UZ26" s="79"/>
      <c r="VA26" s="79"/>
      <c r="VB26" s="79"/>
      <c r="VC26" s="79"/>
      <c r="VD26" s="79"/>
      <c r="VE26" s="79"/>
      <c r="VF26" s="79"/>
      <c r="VG26" s="79"/>
      <c r="VH26" s="79"/>
      <c r="VI26" s="79"/>
      <c r="VJ26" s="79"/>
      <c r="VK26" s="79"/>
      <c r="VL26" s="79"/>
      <c r="VM26" s="79"/>
      <c r="VN26" s="79"/>
      <c r="VO26" s="79"/>
      <c r="VP26" s="79"/>
      <c r="VQ26" s="79"/>
      <c r="VR26" s="79"/>
      <c r="VS26" s="79"/>
      <c r="VT26" s="79"/>
      <c r="VU26" s="79"/>
      <c r="VV26" s="79"/>
      <c r="VW26" s="79"/>
      <c r="VX26" s="79"/>
      <c r="VY26" s="79"/>
      <c r="VZ26" s="79"/>
      <c r="WA26" s="79"/>
      <c r="WB26" s="79"/>
      <c r="WC26" s="79"/>
      <c r="WD26" s="79"/>
      <c r="WE26" s="79"/>
      <c r="WF26" s="79"/>
      <c r="WG26" s="79"/>
      <c r="WH26" s="79"/>
      <c r="WI26" s="79"/>
      <c r="WJ26" s="79"/>
      <c r="WK26" s="79"/>
      <c r="WL26" s="79"/>
      <c r="WM26" s="79"/>
      <c r="WN26" s="79"/>
      <c r="WO26" s="79"/>
      <c r="WP26" s="79"/>
      <c r="WQ26" s="79"/>
      <c r="WR26" s="79"/>
      <c r="WS26" s="79"/>
      <c r="WT26" s="79"/>
      <c r="WU26" s="79"/>
      <c r="WV26" s="79"/>
      <c r="WW26" s="79"/>
      <c r="WX26" s="79"/>
      <c r="WY26" s="79"/>
      <c r="WZ26" s="79"/>
      <c r="XA26" s="79"/>
      <c r="XB26" s="79"/>
      <c r="XC26" s="79"/>
      <c r="XD26" s="79"/>
      <c r="XE26" s="79"/>
      <c r="XF26" s="79"/>
      <c r="XG26" s="79"/>
      <c r="XH26" s="79"/>
      <c r="XI26" s="79"/>
      <c r="XJ26" s="79"/>
      <c r="XK26" s="79"/>
      <c r="XL26" s="79"/>
      <c r="XM26" s="79"/>
      <c r="XN26" s="79"/>
      <c r="XO26" s="79"/>
      <c r="XP26" s="79"/>
      <c r="XQ26" s="79"/>
      <c r="XR26" s="79"/>
      <c r="XS26" s="79"/>
      <c r="XT26" s="79"/>
      <c r="XU26" s="79"/>
      <c r="XV26" s="79"/>
      <c r="XW26" s="79"/>
      <c r="XX26" s="79"/>
      <c r="XY26" s="79"/>
      <c r="XZ26" s="79"/>
      <c r="YA26" s="79"/>
      <c r="YB26" s="79"/>
      <c r="YC26" s="79"/>
      <c r="YD26" s="79"/>
      <c r="YE26" s="79"/>
      <c r="YF26" s="79"/>
      <c r="YG26" s="79"/>
      <c r="YH26" s="79"/>
      <c r="YI26" s="79"/>
      <c r="YJ26" s="79"/>
      <c r="YK26" s="79"/>
      <c r="YL26" s="79"/>
      <c r="YM26" s="79"/>
      <c r="YN26" s="79"/>
      <c r="YO26" s="79"/>
      <c r="YP26" s="79"/>
      <c r="YQ26" s="79"/>
      <c r="YR26" s="79"/>
      <c r="YS26" s="79"/>
      <c r="YT26" s="79"/>
      <c r="YU26" s="79"/>
      <c r="YV26" s="79"/>
      <c r="YW26" s="79"/>
      <c r="YX26" s="79"/>
      <c r="YY26" s="79"/>
      <c r="YZ26" s="79"/>
      <c r="ZA26" s="79"/>
      <c r="ZB26" s="79"/>
      <c r="ZC26" s="79"/>
      <c r="ZD26" s="79"/>
      <c r="ZE26" s="79"/>
      <c r="ZF26" s="79"/>
      <c r="ZG26" s="79"/>
      <c r="ZH26" s="79"/>
      <c r="ZI26" s="79"/>
      <c r="ZJ26" s="79"/>
      <c r="ZK26" s="79"/>
      <c r="ZL26" s="79"/>
      <c r="ZM26" s="79"/>
      <c r="ZN26" s="79"/>
      <c r="ZO26" s="79"/>
      <c r="ZP26" s="79"/>
      <c r="ZQ26" s="79"/>
      <c r="ZR26" s="79"/>
      <c r="ZS26" s="79"/>
      <c r="ZT26" s="79"/>
      <c r="ZU26" s="79"/>
      <c r="ZV26" s="79"/>
      <c r="ZW26" s="79"/>
      <c r="ZX26" s="79"/>
      <c r="ZY26" s="79"/>
      <c r="ZZ26" s="79"/>
      <c r="AAA26" s="79"/>
      <c r="AAB26" s="79"/>
      <c r="AAC26" s="79"/>
      <c r="AAD26" s="79"/>
      <c r="AAE26" s="79"/>
      <c r="AAF26" s="79"/>
      <c r="AAG26" s="79"/>
      <c r="AAH26" s="79"/>
      <c r="AAI26" s="79"/>
      <c r="AAJ26" s="79"/>
      <c r="AAK26" s="79"/>
      <c r="AAL26" s="79"/>
      <c r="AAM26" s="79"/>
      <c r="AAN26" s="79"/>
      <c r="AAO26" s="79"/>
      <c r="AAP26" s="79"/>
      <c r="AAQ26" s="79"/>
      <c r="AAR26" s="79"/>
      <c r="AAS26" s="79"/>
      <c r="AAT26" s="79"/>
      <c r="AAU26" s="79"/>
      <c r="AAV26" s="79"/>
      <c r="AAW26" s="79"/>
      <c r="AAX26" s="79"/>
      <c r="AAY26" s="79"/>
      <c r="AAZ26" s="79"/>
      <c r="ABA26" s="79"/>
      <c r="ABB26" s="79"/>
      <c r="ABC26" s="79"/>
      <c r="ABD26" s="79"/>
      <c r="ABE26" s="79"/>
      <c r="ABF26" s="79"/>
      <c r="ABG26" s="79"/>
      <c r="ABH26" s="79"/>
      <c r="ABI26" s="79"/>
      <c r="ABJ26" s="79"/>
      <c r="ABK26" s="79"/>
      <c r="ABL26" s="79"/>
      <c r="ABM26" s="79"/>
      <c r="ABN26" s="79"/>
      <c r="ABO26" s="79"/>
      <c r="ABP26" s="79"/>
      <c r="ABQ26" s="79"/>
      <c r="ABR26" s="79"/>
      <c r="ABS26" s="79"/>
      <c r="ABT26" s="79"/>
      <c r="ABU26" s="79"/>
      <c r="ABV26" s="79"/>
      <c r="ABW26" s="79"/>
      <c r="ABX26" s="79"/>
      <c r="ABY26" s="79"/>
      <c r="ABZ26" s="79"/>
      <c r="ACA26" s="79"/>
      <c r="ACB26" s="79"/>
      <c r="ACC26" s="79"/>
      <c r="ACD26" s="79"/>
      <c r="ACE26" s="79"/>
      <c r="ACF26" s="79"/>
      <c r="ACG26" s="79"/>
      <c r="ACH26" s="79"/>
      <c r="ACI26" s="79"/>
      <c r="ACJ26" s="79"/>
      <c r="ACK26" s="79"/>
      <c r="ACL26" s="79"/>
      <c r="ACM26" s="79"/>
      <c r="ACN26" s="79"/>
      <c r="ACO26" s="79"/>
      <c r="ACP26" s="79"/>
      <c r="ACQ26" s="79"/>
      <c r="ACR26" s="79"/>
      <c r="ACS26" s="79"/>
      <c r="ACT26" s="79"/>
      <c r="ACU26" s="79"/>
      <c r="ACV26" s="79"/>
      <c r="ACW26" s="79"/>
      <c r="ACX26" s="79"/>
      <c r="ACY26" s="79"/>
      <c r="ACZ26" s="79"/>
      <c r="ADA26" s="79"/>
      <c r="ADB26" s="79"/>
      <c r="ADC26" s="79"/>
      <c r="ADD26" s="79"/>
      <c r="ADE26" s="79"/>
      <c r="ADF26" s="79"/>
      <c r="ADG26" s="79"/>
      <c r="ADH26" s="79"/>
      <c r="ADI26" s="79"/>
      <c r="ADJ26" s="79"/>
      <c r="ADK26" s="79"/>
      <c r="ADL26" s="79"/>
      <c r="ADM26" s="79"/>
      <c r="ADN26" s="79"/>
      <c r="ADO26" s="79"/>
      <c r="ADP26" s="79"/>
      <c r="ADQ26" s="79"/>
      <c r="ADR26" s="79"/>
      <c r="ADS26" s="79"/>
      <c r="ADT26" s="79"/>
      <c r="ADU26" s="79"/>
      <c r="ADV26" s="79"/>
      <c r="ADW26" s="79"/>
      <c r="ADX26" s="79"/>
      <c r="ADY26" s="79"/>
      <c r="ADZ26" s="79"/>
      <c r="AEA26" s="79"/>
      <c r="AEB26" s="79"/>
      <c r="AEC26" s="79"/>
      <c r="AED26" s="79"/>
      <c r="AEE26" s="79"/>
      <c r="AEF26" s="79"/>
      <c r="AEG26" s="79"/>
      <c r="AEH26" s="79"/>
      <c r="AEI26" s="79"/>
      <c r="AEJ26" s="79"/>
      <c r="AEK26" s="79"/>
      <c r="AEL26" s="79"/>
      <c r="AEM26" s="79"/>
      <c r="AEN26" s="79"/>
      <c r="AEO26" s="79"/>
      <c r="AEP26" s="79"/>
      <c r="AEQ26" s="79"/>
      <c r="AER26" s="79"/>
      <c r="AES26" s="79"/>
      <c r="AET26" s="79"/>
      <c r="AEU26" s="79"/>
      <c r="AEV26" s="79"/>
      <c r="AEW26" s="79"/>
      <c r="AEX26" s="79"/>
      <c r="AEY26" s="79"/>
      <c r="AEZ26" s="79"/>
      <c r="AFA26" s="79"/>
      <c r="AFB26" s="79"/>
      <c r="AFC26" s="79"/>
      <c r="AFD26" s="79"/>
      <c r="AFE26" s="79"/>
      <c r="AFF26" s="79"/>
      <c r="AFG26" s="79"/>
      <c r="AFH26" s="79"/>
      <c r="AFI26" s="79"/>
      <c r="AFJ26" s="79"/>
      <c r="AFK26" s="79"/>
      <c r="AFL26" s="79"/>
      <c r="AFM26" s="79"/>
      <c r="AFN26" s="79"/>
      <c r="AFO26" s="79"/>
      <c r="AFP26" s="79"/>
      <c r="AFQ26" s="79"/>
      <c r="AFR26" s="79"/>
      <c r="AFS26" s="79"/>
      <c r="AFT26" s="79"/>
      <c r="AFU26" s="79"/>
      <c r="AFV26" s="79"/>
      <c r="AFW26" s="79"/>
      <c r="AFX26" s="79"/>
      <c r="AFY26" s="79"/>
      <c r="AFZ26" s="79"/>
      <c r="AGA26" s="79"/>
      <c r="AGB26" s="79"/>
      <c r="AGC26" s="79"/>
      <c r="AGD26" s="79"/>
      <c r="AGE26" s="79"/>
      <c r="AGF26" s="79"/>
      <c r="AGG26" s="79"/>
      <c r="AGH26" s="79"/>
      <c r="AGI26" s="79"/>
      <c r="AGJ26" s="79"/>
      <c r="AGK26" s="79"/>
      <c r="AGL26" s="79"/>
      <c r="AGM26" s="79"/>
      <c r="AGN26" s="79"/>
      <c r="AGO26" s="79"/>
      <c r="AGP26" s="79"/>
      <c r="AGQ26" s="79"/>
      <c r="AGR26" s="79"/>
      <c r="AGS26" s="79"/>
      <c r="AGT26" s="79"/>
      <c r="AGU26" s="79"/>
      <c r="AGV26" s="79"/>
      <c r="AGW26" s="79"/>
      <c r="AGX26" s="79"/>
      <c r="AGY26" s="79"/>
      <c r="AGZ26" s="79"/>
      <c r="AHA26" s="79"/>
      <c r="AHB26" s="79"/>
      <c r="AHC26" s="79"/>
      <c r="AHD26" s="79"/>
      <c r="AHE26" s="79"/>
      <c r="AHF26" s="79"/>
      <c r="AHG26" s="79"/>
      <c r="AHH26" s="79"/>
      <c r="AHI26" s="79"/>
      <c r="AHJ26" s="79"/>
      <c r="AHK26" s="79"/>
      <c r="AHL26" s="79"/>
      <c r="AHM26" s="79"/>
      <c r="AHN26" s="79"/>
      <c r="AHO26" s="79"/>
      <c r="AHP26" s="79"/>
      <c r="AHQ26" s="79"/>
      <c r="AHR26" s="79"/>
      <c r="AHS26" s="79"/>
      <c r="AHT26" s="79"/>
      <c r="AHU26" s="79"/>
      <c r="AHV26" s="79"/>
      <c r="AHW26" s="79"/>
      <c r="AHX26" s="79"/>
      <c r="AHY26" s="79"/>
      <c r="AHZ26" s="79"/>
      <c r="AIA26" s="79"/>
      <c r="AIB26" s="79"/>
      <c r="AIC26" s="79"/>
      <c r="AID26" s="79"/>
      <c r="AIE26" s="79"/>
      <c r="AIF26" s="79"/>
      <c r="AIG26" s="79"/>
      <c r="AIH26" s="79"/>
      <c r="AII26" s="79"/>
      <c r="AIJ26" s="79"/>
      <c r="AIK26" s="79"/>
      <c r="AIL26" s="79"/>
      <c r="AIM26" s="79"/>
      <c r="AIN26" s="79"/>
      <c r="AIO26" s="79"/>
      <c r="AIP26" s="79"/>
      <c r="AIQ26" s="79"/>
      <c r="AIR26" s="79"/>
      <c r="AIS26" s="79"/>
      <c r="AIT26" s="79"/>
      <c r="AIU26" s="79"/>
      <c r="AIV26" s="79"/>
      <c r="AIW26" s="79"/>
      <c r="AIX26" s="79"/>
      <c r="AIY26" s="79"/>
      <c r="AIZ26" s="79"/>
      <c r="AJA26" s="79"/>
      <c r="AJB26" s="79"/>
      <c r="AJC26" s="79"/>
      <c r="AJD26" s="79"/>
      <c r="AJE26" s="79"/>
      <c r="AJF26" s="79"/>
      <c r="AJG26" s="79"/>
      <c r="AJH26" s="79"/>
      <c r="AJI26" s="79"/>
      <c r="AJJ26" s="79"/>
      <c r="AJK26" s="79"/>
      <c r="AJL26" s="79"/>
      <c r="AJM26" s="79"/>
      <c r="AJN26" s="79"/>
      <c r="AJO26" s="79"/>
      <c r="AJP26" s="79"/>
      <c r="AJQ26" s="79"/>
      <c r="AJR26" s="79"/>
      <c r="AJS26" s="79"/>
      <c r="AJT26" s="79"/>
      <c r="AJU26" s="79"/>
      <c r="AJV26" s="79"/>
      <c r="AJW26" s="79"/>
      <c r="AJX26" s="79"/>
      <c r="AJY26" s="79"/>
      <c r="AJZ26" s="79"/>
      <c r="AKA26" s="79"/>
      <c r="AKB26" s="79"/>
      <c r="AKC26" s="79"/>
      <c r="AKD26" s="79"/>
      <c r="AKE26" s="79"/>
      <c r="AKF26" s="79"/>
      <c r="AKG26" s="79"/>
      <c r="AKH26" s="79"/>
      <c r="AKI26" s="79"/>
      <c r="AKJ26" s="79"/>
      <c r="AKK26" s="79"/>
      <c r="AKL26" s="79"/>
      <c r="AKM26" s="79"/>
      <c r="AKN26" s="79"/>
      <c r="AKO26" s="79"/>
      <c r="AKP26" s="79"/>
      <c r="AKQ26" s="79"/>
      <c r="AKR26" s="79"/>
      <c r="AKS26" s="79"/>
      <c r="AKT26" s="79"/>
      <c r="AKU26" s="79"/>
      <c r="AKV26" s="79"/>
      <c r="AKW26" s="79"/>
      <c r="AKX26" s="79"/>
      <c r="AKY26" s="79"/>
      <c r="AKZ26" s="79"/>
      <c r="ALA26" s="79"/>
      <c r="ALB26" s="79"/>
      <c r="ALC26" s="79"/>
      <c r="ALD26" s="79"/>
      <c r="ALE26" s="79"/>
      <c r="ALF26" s="79"/>
      <c r="ALG26" s="79"/>
      <c r="ALH26" s="79"/>
      <c r="ALI26" s="79"/>
      <c r="ALJ26" s="79"/>
      <c r="ALK26" s="79"/>
      <c r="ALL26" s="79"/>
      <c r="ALM26" s="79"/>
      <c r="ALN26" s="79"/>
      <c r="ALO26" s="79"/>
      <c r="ALP26" s="79"/>
      <c r="ALQ26" s="79"/>
      <c r="ALR26" s="79"/>
      <c r="ALS26" s="79"/>
      <c r="ALT26" s="79"/>
      <c r="ALU26" s="79"/>
      <c r="ALV26" s="79"/>
      <c r="ALW26" s="79"/>
      <c r="ALX26" s="79"/>
      <c r="ALY26" s="79"/>
      <c r="ALZ26" s="79"/>
      <c r="AMA26" s="79"/>
      <c r="AMB26" s="79"/>
      <c r="AMC26" s="79"/>
      <c r="AMD26" s="79"/>
      <c r="AME26" s="79"/>
      <c r="AMF26" s="79"/>
      <c r="AMG26" s="79"/>
      <c r="AMH26" s="79"/>
      <c r="AMI26" s="79"/>
      <c r="AMJ26" s="79"/>
    </row>
    <row r="27" customFormat="false" ht="12.75" hidden="false" customHeight="false" outlineLevel="0" collapsed="false">
      <c r="C27" s="83"/>
    </row>
    <row r="28" customFormat="false" ht="30.55" hidden="true" customHeight="true" outlineLevel="0" collapsed="false">
      <c r="D28" s="84"/>
      <c r="E28" s="84"/>
    </row>
    <row r="29" customFormat="false" ht="12.75" hidden="true" customHeight="false" outlineLevel="0" collapsed="false">
      <c r="E29" s="84"/>
    </row>
    <row r="30" customFormat="false" ht="12.75" hidden="true" customHeight="false" outlineLevel="0" collapsed="false"/>
    <row r="31" customFormat="false" ht="12.75" hidden="true" customHeight="false" outlineLevel="0" collapsed="false">
      <c r="C31" s="85" t="s">
        <v>89</v>
      </c>
      <c r="D31" s="85"/>
      <c r="E31" s="85"/>
      <c r="F31" s="85"/>
    </row>
    <row r="32" customFormat="false" ht="12.75" hidden="true" customHeight="false" outlineLevel="0" collapsed="false">
      <c r="C32" s="85"/>
      <c r="D32" s="85"/>
      <c r="E32" s="85"/>
      <c r="F32" s="85"/>
    </row>
    <row r="33" customFormat="false" ht="12.75" hidden="true" customHeight="false" outlineLevel="0" collapsed="false"/>
    <row r="34" customFormat="false" ht="12.75" hidden="true" customHeight="false" outlineLevel="0" collapsed="false"/>
    <row r="35" customFormat="false" ht="12.75" hidden="true" customHeight="false" outlineLevel="0" collapsed="false"/>
    <row r="36" customFormat="false" ht="12.75" hidden="true" customHeight="false" outlineLevel="0" collapsed="false"/>
    <row r="37" customFormat="false" ht="12.75" hidden="true" customHeight="false" outlineLevel="0" collapsed="false"/>
    <row r="38" customFormat="false" ht="12.75" hidden="true" customHeight="false" outlineLevel="0" collapsed="false"/>
    <row r="39" customFormat="false" ht="12.75" hidden="true" customHeight="false" outlineLevel="0" collapsed="false"/>
    <row r="40" customFormat="false" ht="12.75" hidden="true" customHeight="false" outlineLevel="0" collapsed="false"/>
    <row r="41" customFormat="false" ht="12.75" hidden="true" customHeight="false" outlineLevel="0" collapsed="false"/>
    <row r="42" customFormat="false" ht="12.75" hidden="true" customHeight="false" outlineLevel="0" collapsed="false"/>
  </sheetData>
  <mergeCells count="12">
    <mergeCell ref="A1:F1"/>
    <mergeCell ref="E3:F3"/>
    <mergeCell ref="G3:J3"/>
    <mergeCell ref="A5:F5"/>
    <mergeCell ref="A7:A9"/>
    <mergeCell ref="B7:C7"/>
    <mergeCell ref="D7:F7"/>
    <mergeCell ref="B8:B9"/>
    <mergeCell ref="C8:C9"/>
    <mergeCell ref="E8:F8"/>
    <mergeCell ref="A26:C26"/>
    <mergeCell ref="C31:F32"/>
  </mergeCells>
  <printOptions headings="false" gridLines="false" gridLinesSet="true" horizontalCentered="false" verticalCentered="false"/>
  <pageMargins left="0.7875" right="0.7875" top="0.886111111111111" bottom="0.886111111111111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true"/>
  </sheetPr>
  <dimension ref="A1:M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3" activeCellId="0" sqref="A33"/>
    </sheetView>
  </sheetViews>
  <sheetFormatPr defaultColWidth="8.7421875" defaultRowHeight="15" zeroHeight="false" outlineLevelRow="0" outlineLevelCol="0"/>
  <cols>
    <col collapsed="false" customWidth="true" hidden="false" outlineLevel="0" max="1" min="1" style="86" width="6.28"/>
    <col collapsed="false" customWidth="true" hidden="false" outlineLevel="0" max="2" min="2" style="86" width="34.73"/>
    <col collapsed="false" customWidth="true" hidden="false" outlineLevel="0" max="3" min="3" style="86" width="13.57"/>
    <col collapsed="false" customWidth="true" hidden="false" outlineLevel="0" max="5" min="4" style="86" width="13.02"/>
    <col collapsed="false" customWidth="true" hidden="false" outlineLevel="0" max="6" min="6" style="86" width="5.71"/>
    <col collapsed="false" customWidth="true" hidden="false" outlineLevel="0" max="7" min="7" style="86" width="8.34"/>
    <col collapsed="false" customWidth="true" hidden="false" outlineLevel="0" max="8" min="8" style="86" width="8.86"/>
    <col collapsed="false" customWidth="true" hidden="false" outlineLevel="0" max="9" min="9" style="86" width="11.57"/>
    <col collapsed="false" customWidth="true" hidden="false" outlineLevel="0" max="10" min="10" style="86" width="8.4"/>
    <col collapsed="false" customWidth="true" hidden="false" outlineLevel="0" max="11" min="11" style="87" width="11.3"/>
    <col collapsed="false" customWidth="true" hidden="false" outlineLevel="0" max="12" min="12" style="87" width="6.57"/>
    <col collapsed="false" customWidth="true" hidden="false" outlineLevel="0" max="13" min="13" style="87" width="9.13"/>
  </cols>
  <sheetData>
    <row r="1" customFormat="false" ht="15" hidden="false" customHeight="false" outlineLevel="0" collapsed="false">
      <c r="A1" s="88"/>
      <c r="B1" s="88"/>
      <c r="C1" s="88"/>
      <c r="D1" s="88"/>
      <c r="E1" s="88"/>
      <c r="F1" s="88"/>
      <c r="G1" s="88"/>
      <c r="H1" s="88"/>
      <c r="I1" s="88"/>
      <c r="J1" s="88"/>
    </row>
    <row r="2" s="1" customFormat="true" ht="29.85" hidden="false" customHeight="true" outlineLevel="0" collapsed="false">
      <c r="A2" s="64" t="str">
        <f aca="false">'Пр 1 - доходы'!B1</f>
        <v>ИНФОРМАЦИЯ Контрольного органа городского округа Красноуральск о ходе  исполнения бюджета городского округа Красноуральск   за девять месяцев    2023 года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customFormat="false" ht="15" hidden="false" customHeight="false" outlineLevel="0" collapsed="false">
      <c r="A3" s="88"/>
      <c r="B3" s="88"/>
      <c r="C3" s="88"/>
      <c r="D3" s="88"/>
      <c r="E3" s="88"/>
      <c r="F3" s="88"/>
      <c r="G3" s="88"/>
      <c r="H3" s="88"/>
      <c r="I3" s="88"/>
      <c r="J3" s="88"/>
    </row>
    <row r="4" customFormat="false" ht="13.8" hidden="false" customHeight="false" outlineLevel="0" collapsed="false">
      <c r="A4" s="88"/>
      <c r="B4" s="88"/>
      <c r="C4" s="88"/>
      <c r="D4" s="88"/>
      <c r="E4" s="88"/>
      <c r="F4" s="88"/>
      <c r="G4" s="88"/>
      <c r="H4" s="88"/>
      <c r="I4" s="88"/>
      <c r="J4" s="89" t="s">
        <v>90</v>
      </c>
      <c r="K4" s="89"/>
      <c r="L4" s="89"/>
    </row>
    <row r="5" customFormat="false" ht="13.8" hidden="false" customHeight="false" outlineLevel="0" collapsed="false">
      <c r="A5" s="88"/>
      <c r="B5" s="88"/>
      <c r="C5" s="88"/>
      <c r="D5" s="88"/>
      <c r="E5" s="88"/>
      <c r="F5" s="88"/>
      <c r="G5" s="88"/>
      <c r="H5" s="88"/>
      <c r="I5" s="88"/>
      <c r="J5" s="90"/>
    </row>
    <row r="6" customFormat="false" ht="13.8" hidden="false" customHeight="false" outlineLevel="0" collapsed="false">
      <c r="A6" s="91" t="s">
        <v>91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</row>
    <row r="7" customFormat="false" ht="13.8" hidden="false" customHeight="false" outlineLevel="0" collapsed="false">
      <c r="A7" s="91"/>
      <c r="B7" s="91"/>
      <c r="C7" s="91"/>
      <c r="D7" s="91"/>
      <c r="E7" s="91"/>
      <c r="F7" s="91"/>
      <c r="G7" s="91"/>
      <c r="H7" s="91"/>
      <c r="I7" s="91"/>
      <c r="J7" s="91"/>
    </row>
    <row r="9" customFormat="false" ht="39" hidden="false" customHeight="true" outlineLevel="0" collapsed="false">
      <c r="A9" s="92" t="s">
        <v>92</v>
      </c>
      <c r="B9" s="92"/>
      <c r="C9" s="67" t="s">
        <v>93</v>
      </c>
      <c r="D9" s="67"/>
      <c r="E9" s="93" t="str">
        <f aca="false">'Прил 5 - ГАД'!D7</f>
        <v>Отчет об исполнении местного бюджета за девять месяцев  2023  года (форма 0503117)</v>
      </c>
      <c r="F9" s="93"/>
      <c r="G9" s="93"/>
      <c r="H9" s="93"/>
      <c r="I9" s="93" t="str">
        <f aca="false">'Прил 4 - безвозм'!G8</f>
        <v>Справочно: исполнение за девять месяцев 2022  года к Решению Думы от 28.07.2022 №392</v>
      </c>
      <c r="J9" s="93"/>
      <c r="K9" s="93" t="s">
        <v>94</v>
      </c>
      <c r="L9" s="93"/>
    </row>
    <row r="10" customFormat="false" ht="61.15" hidden="false" customHeight="true" outlineLevel="0" collapsed="false">
      <c r="A10" s="94" t="s">
        <v>95</v>
      </c>
      <c r="B10" s="95" t="s">
        <v>96</v>
      </c>
      <c r="C10" s="8" t="str">
        <f aca="false">'Прил 4 - безвозм'!C8</f>
        <v>Решение Думы от 27.07.2023   №76, рублей</v>
      </c>
      <c r="D10" s="8" t="s">
        <v>97</v>
      </c>
      <c r="E10" s="96" t="s">
        <v>9</v>
      </c>
      <c r="F10" s="96" t="s">
        <v>98</v>
      </c>
      <c r="G10" s="97" t="str">
        <f aca="false">'Прил 4 - безвозм'!F9</f>
        <v>к Решению Думы от  27.07.2023 № 76,  %</v>
      </c>
      <c r="H10" s="97" t="s">
        <v>99</v>
      </c>
      <c r="I10" s="96" t="s">
        <v>100</v>
      </c>
      <c r="J10" s="98" t="s">
        <v>13</v>
      </c>
      <c r="K10" s="96" t="s">
        <v>14</v>
      </c>
      <c r="L10" s="92" t="s">
        <v>13</v>
      </c>
    </row>
    <row r="11" s="101" customFormat="true" ht="17.25" hidden="false" customHeight="true" outlineLevel="0" collapsed="false">
      <c r="A11" s="94" t="s">
        <v>101</v>
      </c>
      <c r="B11" s="95" t="n">
        <v>2</v>
      </c>
      <c r="C11" s="99" t="n">
        <v>3</v>
      </c>
      <c r="D11" s="99" t="n">
        <v>4</v>
      </c>
      <c r="E11" s="96" t="n">
        <v>5</v>
      </c>
      <c r="F11" s="96" t="n">
        <v>6</v>
      </c>
      <c r="G11" s="96" t="n">
        <v>7</v>
      </c>
      <c r="H11" s="96" t="n">
        <v>8</v>
      </c>
      <c r="I11" s="96" t="n">
        <v>9</v>
      </c>
      <c r="J11" s="96" t="n">
        <v>10</v>
      </c>
      <c r="K11" s="96" t="n">
        <v>11</v>
      </c>
      <c r="L11" s="96" t="n">
        <v>12</v>
      </c>
      <c r="M11" s="100"/>
    </row>
    <row r="12" customFormat="false" ht="12.8" hidden="false" customHeight="false" outlineLevel="0" collapsed="false">
      <c r="A12" s="102" t="s">
        <v>102</v>
      </c>
      <c r="B12" s="103" t="s">
        <v>103</v>
      </c>
      <c r="C12" s="76" t="n">
        <v>129509785.1</v>
      </c>
      <c r="D12" s="104" t="n">
        <v>128739161.18</v>
      </c>
      <c r="E12" s="104" t="n">
        <v>95761356.06</v>
      </c>
      <c r="F12" s="105" t="n">
        <f aca="false">E12/$E$23*100</f>
        <v>9.29927347965348</v>
      </c>
      <c r="G12" s="105" t="n">
        <f aca="false">E12/C12*100</f>
        <v>73.9414060382068</v>
      </c>
      <c r="H12" s="105" t="n">
        <f aca="false">E12/D12*100</f>
        <v>74.3840142985776</v>
      </c>
      <c r="I12" s="106" t="n">
        <v>66102568.05</v>
      </c>
      <c r="J12" s="105" t="n">
        <v>68.4529263989576</v>
      </c>
      <c r="K12" s="107" t="n">
        <f aca="false">E12-I12</f>
        <v>29658788.01</v>
      </c>
      <c r="L12" s="108" t="n">
        <f aca="false">E12/I12*100-100</f>
        <v>44.8678302294793</v>
      </c>
    </row>
    <row r="13" customFormat="false" ht="30.55" hidden="false" customHeight="true" outlineLevel="0" collapsed="false">
      <c r="A13" s="102" t="s">
        <v>104</v>
      </c>
      <c r="B13" s="103" t="s">
        <v>105</v>
      </c>
      <c r="C13" s="76" t="n">
        <v>11122729.94</v>
      </c>
      <c r="D13" s="104" t="n">
        <f aca="false">C13</f>
        <v>11122729.94</v>
      </c>
      <c r="E13" s="104" t="n">
        <v>6949719.62</v>
      </c>
      <c r="F13" s="105" t="n">
        <f aca="false">E13/$E$23*100</f>
        <v>0.674879158068738</v>
      </c>
      <c r="G13" s="105" t="n">
        <f aca="false">E13/C13*100</f>
        <v>62.4821393442912</v>
      </c>
      <c r="H13" s="105" t="n">
        <f aca="false">E13/D13*100</f>
        <v>62.4821393442912</v>
      </c>
      <c r="I13" s="106" t="n">
        <v>5308409.98</v>
      </c>
      <c r="J13" s="105" t="n">
        <v>56.7325742603837</v>
      </c>
      <c r="K13" s="107" t="n">
        <f aca="false">E13-I13</f>
        <v>1641309.64</v>
      </c>
      <c r="L13" s="108" t="n">
        <f aca="false">E13/I13*100-100</f>
        <v>30.919044425427</v>
      </c>
    </row>
    <row r="14" customFormat="false" ht="12.8" hidden="false" customHeight="false" outlineLevel="0" collapsed="false">
      <c r="A14" s="102" t="s">
        <v>106</v>
      </c>
      <c r="B14" s="103" t="s">
        <v>107</v>
      </c>
      <c r="C14" s="76" t="n">
        <v>135849664.3</v>
      </c>
      <c r="D14" s="104" t="n">
        <f aca="false">C14</f>
        <v>135849664.3</v>
      </c>
      <c r="E14" s="104" t="n">
        <v>92556585.51</v>
      </c>
      <c r="F14" s="105" t="n">
        <f aca="false">E14/$E$23*100</f>
        <v>8.98806195331171</v>
      </c>
      <c r="G14" s="105" t="n">
        <f aca="false">E14/C14*100</f>
        <v>68.1316262258883</v>
      </c>
      <c r="H14" s="105" t="n">
        <f aca="false">E14/D14*100</f>
        <v>68.1316262258883</v>
      </c>
      <c r="I14" s="106" t="n">
        <v>52586396.73</v>
      </c>
      <c r="J14" s="105" t="n">
        <v>60.1742307527688</v>
      </c>
      <c r="K14" s="107" t="n">
        <f aca="false">E14-I14</f>
        <v>39970188.78</v>
      </c>
      <c r="L14" s="108" t="n">
        <f aca="false">E14/I14*100-100</f>
        <v>76.0086091945475</v>
      </c>
    </row>
    <row r="15" customFormat="false" ht="19.4" hidden="false" customHeight="true" outlineLevel="0" collapsed="false">
      <c r="A15" s="102" t="s">
        <v>108</v>
      </c>
      <c r="B15" s="103" t="s">
        <v>109</v>
      </c>
      <c r="C15" s="76" t="n">
        <v>337212046.05</v>
      </c>
      <c r="D15" s="104" t="n">
        <v>337982669.97</v>
      </c>
      <c r="E15" s="104" t="n">
        <v>152520646.09</v>
      </c>
      <c r="F15" s="105" t="n">
        <f aca="false">E15/$E$23*100</f>
        <v>14.8111018644691</v>
      </c>
      <c r="G15" s="105" t="n">
        <f aca="false">E15/C15*100</f>
        <v>45.2298925487926</v>
      </c>
      <c r="H15" s="105" t="n">
        <f aca="false">E15/D15*100</f>
        <v>45.1267652579755</v>
      </c>
      <c r="I15" s="106" t="n">
        <v>155268447.49</v>
      </c>
      <c r="J15" s="105" t="n">
        <v>36.5383788796694</v>
      </c>
      <c r="K15" s="107" t="n">
        <f aca="false">E15-I15</f>
        <v>-2747801.40000001</v>
      </c>
      <c r="L15" s="108" t="n">
        <f aca="false">E15/I15*100-100</f>
        <v>-1.76971010171076</v>
      </c>
    </row>
    <row r="16" customFormat="false" ht="12.8" hidden="false" customHeight="false" outlineLevel="0" collapsed="false">
      <c r="A16" s="102" t="s">
        <v>110</v>
      </c>
      <c r="B16" s="103" t="s">
        <v>111</v>
      </c>
      <c r="C16" s="76" t="n">
        <v>32929100</v>
      </c>
      <c r="D16" s="104" t="n">
        <f aca="false">C16</f>
        <v>32929100</v>
      </c>
      <c r="E16" s="104" t="n">
        <v>14795160.29</v>
      </c>
      <c r="F16" s="105" t="n">
        <f aca="false">E16/$E$23*100</f>
        <v>1.436740741493</v>
      </c>
      <c r="G16" s="105" t="n">
        <f aca="false">E16/C16*100</f>
        <v>44.9303512394812</v>
      </c>
      <c r="H16" s="105" t="n">
        <f aca="false">E16/D16*100</f>
        <v>44.9303512394812</v>
      </c>
      <c r="I16" s="106" t="n">
        <v>199897.2</v>
      </c>
      <c r="J16" s="105" t="n">
        <v>18.3409224282804</v>
      </c>
      <c r="K16" s="107" t="n">
        <f aca="false">E16-I16</f>
        <v>14595263.09</v>
      </c>
      <c r="L16" s="108" t="n">
        <f aca="false">E16/I16*100-100</f>
        <v>7301.3844566107</v>
      </c>
    </row>
    <row r="17" customFormat="false" ht="12.8" hidden="false" customHeight="false" outlineLevel="0" collapsed="false">
      <c r="A17" s="102" t="s">
        <v>112</v>
      </c>
      <c r="B17" s="103" t="s">
        <v>113</v>
      </c>
      <c r="C17" s="76" t="n">
        <v>679179239.07</v>
      </c>
      <c r="D17" s="104" t="n">
        <f aca="false">C17</f>
        <v>679179239.07</v>
      </c>
      <c r="E17" s="104" t="n">
        <v>487752435.71</v>
      </c>
      <c r="F17" s="105" t="n">
        <f aca="false">E17/$E$23*100</f>
        <v>47.365069550524</v>
      </c>
      <c r="G17" s="105" t="n">
        <f aca="false">E17/C17*100</f>
        <v>71.8149801483743</v>
      </c>
      <c r="H17" s="105" t="n">
        <f aca="false">E17/D17*100</f>
        <v>71.8149801483743</v>
      </c>
      <c r="I17" s="106" t="n">
        <v>488605849.08</v>
      </c>
      <c r="J17" s="105" t="n">
        <v>72.4775751809445</v>
      </c>
      <c r="K17" s="107" t="n">
        <f aca="false">E17-I17</f>
        <v>-853413.370000005</v>
      </c>
      <c r="L17" s="108" t="n">
        <f aca="false">E17/I17*100-100</f>
        <v>-0.17466294593217</v>
      </c>
    </row>
    <row r="18" customFormat="false" ht="12.8" hidden="false" customHeight="false" outlineLevel="0" collapsed="false">
      <c r="A18" s="102" t="s">
        <v>114</v>
      </c>
      <c r="B18" s="103" t="s">
        <v>115</v>
      </c>
      <c r="C18" s="76" t="n">
        <v>91937736.87</v>
      </c>
      <c r="D18" s="104" t="n">
        <v>92137736.87</v>
      </c>
      <c r="E18" s="104" t="n">
        <v>65955587.43</v>
      </c>
      <c r="F18" s="105" t="n">
        <f aca="false">E18/$E$23*100</f>
        <v>6.40487008808097</v>
      </c>
      <c r="G18" s="105" t="n">
        <f aca="false">E18/C18*100</f>
        <v>71.7394072069244</v>
      </c>
      <c r="H18" s="105" t="n">
        <f aca="false">E18/D18*100</f>
        <v>71.5836851116267</v>
      </c>
      <c r="I18" s="106" t="n">
        <v>57880669.9</v>
      </c>
      <c r="J18" s="105" t="n">
        <v>69.0781960715674</v>
      </c>
      <c r="K18" s="107" t="n">
        <f aca="false">E18-I18</f>
        <v>8074917.53</v>
      </c>
      <c r="L18" s="108" t="n">
        <f aca="false">E18/I18*100-100</f>
        <v>13.9509745549783</v>
      </c>
    </row>
    <row r="19" customFormat="false" ht="12.8" hidden="false" customHeight="false" outlineLevel="0" collapsed="false">
      <c r="A19" s="102" t="s">
        <v>116</v>
      </c>
      <c r="B19" s="103" t="s">
        <v>117</v>
      </c>
      <c r="C19" s="76" t="n">
        <v>64430144.13</v>
      </c>
      <c r="D19" s="104" t="n">
        <v>64430144.13</v>
      </c>
      <c r="E19" s="104" t="n">
        <v>50210893.72</v>
      </c>
      <c r="F19" s="105" t="n">
        <f aca="false">E19/$E$23*100</f>
        <v>4.87592126481104</v>
      </c>
      <c r="G19" s="105" t="n">
        <f aca="false">E19/C19*100</f>
        <v>77.9307487170757</v>
      </c>
      <c r="H19" s="105" t="n">
        <f aca="false">E19/D19*100</f>
        <v>77.9307487170757</v>
      </c>
      <c r="I19" s="106" t="n">
        <v>47815966.5</v>
      </c>
      <c r="J19" s="105" t="n">
        <v>66.580049242464</v>
      </c>
      <c r="K19" s="107" t="n">
        <f aca="false">E19-I19</f>
        <v>2394927.22</v>
      </c>
      <c r="L19" s="108" t="n">
        <f aca="false">E19/I19*100-100</f>
        <v>5.00863497133327</v>
      </c>
    </row>
    <row r="20" customFormat="false" ht="12.8" hidden="false" customHeight="false" outlineLevel="0" collapsed="false">
      <c r="A20" s="102" t="s">
        <v>118</v>
      </c>
      <c r="B20" s="103" t="s">
        <v>119</v>
      </c>
      <c r="C20" s="76" t="n">
        <v>102578704.93</v>
      </c>
      <c r="D20" s="104" t="n">
        <f aca="false">C20</f>
        <v>102578704.93</v>
      </c>
      <c r="E20" s="104" t="n">
        <v>61953392.91</v>
      </c>
      <c r="F20" s="105" t="n">
        <f aca="false">E20/$E$23*100</f>
        <v>6.01622165105454</v>
      </c>
      <c r="G20" s="105" t="n">
        <f aca="false">E20/C20*100</f>
        <v>60.3959593292557</v>
      </c>
      <c r="H20" s="105" t="n">
        <f aca="false">E20/D20*100</f>
        <v>60.3959593292557</v>
      </c>
      <c r="I20" s="106" t="n">
        <v>47709433.63</v>
      </c>
      <c r="J20" s="105" t="n">
        <v>73.2336021531376</v>
      </c>
      <c r="K20" s="107" t="n">
        <f aca="false">E20-I20</f>
        <v>14243959.28</v>
      </c>
      <c r="L20" s="108" t="n">
        <f aca="false">E20/I20*100-100</f>
        <v>29.8556453016523</v>
      </c>
    </row>
    <row r="21" customFormat="false" ht="12.8" hidden="false" customHeight="false" outlineLevel="0" collapsed="false">
      <c r="A21" s="102" t="s">
        <v>120</v>
      </c>
      <c r="B21" s="103" t="s">
        <v>121</v>
      </c>
      <c r="C21" s="76" t="n">
        <v>1800000</v>
      </c>
      <c r="D21" s="104" t="n">
        <f aca="false">C21</f>
        <v>1800000</v>
      </c>
      <c r="E21" s="104" t="n">
        <v>1280000</v>
      </c>
      <c r="F21" s="105" t="n">
        <f aca="false">E21/$E$23*100</f>
        <v>0.12429930552047</v>
      </c>
      <c r="G21" s="105" t="n">
        <f aca="false">E21/C21*100</f>
        <v>71.1111111111111</v>
      </c>
      <c r="H21" s="105" t="n">
        <f aca="false">E21/D21*100</f>
        <v>71.1111111111111</v>
      </c>
      <c r="I21" s="106" t="n">
        <v>1595867.04</v>
      </c>
      <c r="J21" s="105" t="n">
        <v>75.4946278708071</v>
      </c>
      <c r="K21" s="107" t="n">
        <f aca="false">E21-I21</f>
        <v>-315867.04</v>
      </c>
      <c r="L21" s="108" t="n">
        <f aca="false">E21/I21*100-100</f>
        <v>-19.792816825141</v>
      </c>
    </row>
    <row r="22" customFormat="false" ht="22.35" hidden="false" customHeight="false" outlineLevel="0" collapsed="false">
      <c r="A22" s="102" t="s">
        <v>122</v>
      </c>
      <c r="B22" s="109" t="s">
        <v>123</v>
      </c>
      <c r="C22" s="76" t="n">
        <v>68772</v>
      </c>
      <c r="D22" s="104" t="n">
        <f aca="false">C22</f>
        <v>68772</v>
      </c>
      <c r="E22" s="104" t="n">
        <v>36669.61</v>
      </c>
      <c r="F22" s="105" t="n">
        <f aca="false">E22/$E$23*100</f>
        <v>0.00356094301305194</v>
      </c>
      <c r="G22" s="105" t="n">
        <f aca="false">E22/C22*100</f>
        <v>53.3205519688245</v>
      </c>
      <c r="H22" s="105" t="n">
        <f aca="false">E22/D22*100</f>
        <v>53.3205519688245</v>
      </c>
      <c r="I22" s="106" t="n">
        <v>49750.49</v>
      </c>
      <c r="J22" s="105" t="n">
        <v>48.384592941268</v>
      </c>
      <c r="K22" s="107" t="n">
        <f aca="false">E22-I22</f>
        <v>-13080.88</v>
      </c>
      <c r="L22" s="108" t="n">
        <f aca="false">E22/I22*100-100</f>
        <v>-26.2929671647455</v>
      </c>
    </row>
    <row r="23" s="118" customFormat="true" ht="12.8" hidden="false" customHeight="false" outlineLevel="0" collapsed="false">
      <c r="A23" s="110"/>
      <c r="B23" s="111" t="s">
        <v>124</v>
      </c>
      <c r="C23" s="112" t="n">
        <f aca="false">SUM(C12:C22)</f>
        <v>1586617922.39</v>
      </c>
      <c r="D23" s="112" t="n">
        <f aca="false">SUM(D12:D22)</f>
        <v>1586817922.39</v>
      </c>
      <c r="E23" s="112" t="n">
        <f aca="false">SUM(E12:E22)</f>
        <v>1029772446.95</v>
      </c>
      <c r="F23" s="113" t="n">
        <f aca="false">SUM(F12:F22)</f>
        <v>100</v>
      </c>
      <c r="G23" s="113" t="n">
        <f aca="false">E23/C23*100</f>
        <v>64.9036187237065</v>
      </c>
      <c r="H23" s="113" t="n">
        <f aca="false">E23/D23*100</f>
        <v>64.8954383751224</v>
      </c>
      <c r="I23" s="114" t="n">
        <f aca="false">SUM(I12:I22)</f>
        <v>923123256.09</v>
      </c>
      <c r="J23" s="113" t="n">
        <v>60.8732336026728</v>
      </c>
      <c r="K23" s="115" t="n">
        <f aca="false">E23-I23</f>
        <v>106649190.86</v>
      </c>
      <c r="L23" s="116" t="n">
        <f aca="false">E23/I23*100-100</f>
        <v>11.5530824466199</v>
      </c>
      <c r="M23" s="117"/>
    </row>
    <row r="25" s="119" customFormat="true" ht="12.8" hidden="false" customHeight="false" outlineLevel="0" collapsed="false">
      <c r="D25" s="120"/>
      <c r="E25" s="120"/>
      <c r="F25" s="121"/>
      <c r="G25" s="121"/>
      <c r="H25" s="121"/>
      <c r="I25" s="121"/>
      <c r="K25" s="87"/>
      <c r="L25" s="87"/>
      <c r="M25" s="87"/>
    </row>
    <row r="26" customFormat="false" ht="13.8" hidden="true" customHeight="false" outlineLevel="0" collapsed="false"/>
    <row r="27" customFormat="false" ht="13.8" hidden="true" customHeight="false" outlineLevel="0" collapsed="false"/>
    <row r="28" customFormat="false" ht="13.8" hidden="true" customHeight="false" outlineLevel="0" collapsed="false">
      <c r="C28" s="86" t="n">
        <f aca="false">C17+C18+C19+C20</f>
        <v>938125825</v>
      </c>
      <c r="D28" s="86" t="n">
        <f aca="false">C28/C23*100</f>
        <v>59.1273936693502</v>
      </c>
      <c r="E28" s="86" t="n">
        <f aca="false">E17+E18+E19+E20</f>
        <v>665872309.77</v>
      </c>
      <c r="F28" s="86" t="n">
        <f aca="false">E28/E23*100</f>
        <v>64.6620825544705</v>
      </c>
    </row>
    <row r="29" customFormat="false" ht="15" hidden="true" customHeight="false" outlineLevel="0" collapsed="false">
      <c r="C29" s="86" t="n">
        <f aca="false">C17/C23*100</f>
        <v>42.8067293004556</v>
      </c>
    </row>
    <row r="30" customFormat="false" ht="15" hidden="true" customHeight="false" outlineLevel="0" collapsed="false">
      <c r="C30" s="86" t="n">
        <f aca="false">C15/C23*100</f>
        <v>21.2535129782248</v>
      </c>
    </row>
    <row r="31" customFormat="false" ht="15" hidden="true" customHeight="false" outlineLevel="0" collapsed="false">
      <c r="C31" s="86" t="n">
        <f aca="false">C14/C23*100</f>
        <v>8.56221667377632</v>
      </c>
    </row>
    <row r="32" customFormat="false" ht="15" hidden="tru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2:L2"/>
    <mergeCell ref="J4:L4"/>
    <mergeCell ref="A6:L6"/>
    <mergeCell ref="A7:J7"/>
    <mergeCell ref="A9:B9"/>
    <mergeCell ref="C9:D9"/>
    <mergeCell ref="E9:H9"/>
    <mergeCell ref="I9:J9"/>
    <mergeCell ref="K9:L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true"/>
  </sheetPr>
  <dimension ref="A1:K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7" activeCellId="0" sqref="K17"/>
    </sheetView>
  </sheetViews>
  <sheetFormatPr defaultColWidth="9.13671875" defaultRowHeight="12" zeroHeight="false" outlineLevelRow="0" outlineLevelCol="0"/>
  <cols>
    <col collapsed="false" customWidth="true" hidden="false" outlineLevel="0" max="1" min="1" style="88" width="4.86"/>
    <col collapsed="false" customWidth="true" hidden="false" outlineLevel="0" max="2" min="2" style="88" width="34.87"/>
    <col collapsed="false" customWidth="true" hidden="false" outlineLevel="0" max="3" min="3" style="88" width="14.01"/>
    <col collapsed="false" customWidth="true" hidden="false" outlineLevel="0" max="4" min="4" style="88" width="13.15"/>
    <col collapsed="false" customWidth="true" hidden="false" outlineLevel="0" max="5" min="5" style="88" width="13.63"/>
    <col collapsed="false" customWidth="true" hidden="false" outlineLevel="0" max="6" min="6" style="88" width="6.53"/>
    <col collapsed="false" customWidth="true" hidden="false" outlineLevel="0" max="7" min="7" style="88" width="8.47"/>
    <col collapsed="false" customWidth="true" hidden="false" outlineLevel="0" max="8" min="8" style="88" width="9.42"/>
    <col collapsed="false" customWidth="true" hidden="false" outlineLevel="0" max="9" min="9" style="88" width="10.01"/>
    <col collapsed="false" customWidth="true" hidden="false" outlineLevel="0" max="10" min="10" style="88" width="12.15"/>
    <col collapsed="false" customWidth="true" hidden="false" outlineLevel="0" max="11" min="11" style="88" width="7.57"/>
    <col collapsed="false" customWidth="false" hidden="false" outlineLevel="0" max="1024" min="12" style="88" width="9.13"/>
  </cols>
  <sheetData>
    <row r="1" customFormat="false" ht="12.8" hidden="false" customHeight="true" outlineLevel="0" collapsed="false">
      <c r="J1" s="122"/>
      <c r="K1" s="123"/>
    </row>
    <row r="2" s="1" customFormat="true" ht="29.85" hidden="false" customHeight="true" outlineLevel="0" collapsed="false">
      <c r="A2" s="64" t="str">
        <f aca="false">'Пр 1 - доходы'!B1</f>
        <v>ИНФОРМАЦИЯ Контрольного органа городского округа Красноуральск о ходе  исполнения бюджета городского округа Красноуральск   за девять месяцев    2023 года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customFormat="false" ht="12.8" hidden="false" customHeight="false" outlineLevel="0" collapsed="false">
      <c r="J3" s="122"/>
      <c r="K3" s="123"/>
    </row>
    <row r="4" customFormat="false" ht="12.8" hidden="false" customHeight="false" outlineLevel="0" collapsed="false">
      <c r="J4" s="122" t="s">
        <v>125</v>
      </c>
      <c r="K4" s="122"/>
    </row>
    <row r="6" customFormat="false" ht="12.75" hidden="false" customHeight="false" outlineLevel="0" collapsed="false">
      <c r="A6" s="91" t="s">
        <v>126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customFormat="false" ht="12.75" hidden="false" customHeight="false" outlineLevel="0" collapsed="false">
      <c r="A7" s="91" t="s">
        <v>127</v>
      </c>
      <c r="B7" s="91"/>
      <c r="C7" s="91"/>
      <c r="D7" s="91"/>
      <c r="E7" s="91"/>
      <c r="F7" s="91"/>
      <c r="G7" s="91"/>
      <c r="H7" s="91"/>
      <c r="I7" s="91"/>
      <c r="J7" s="91"/>
      <c r="K7" s="91"/>
    </row>
    <row r="10" s="126" customFormat="true" ht="44" hidden="false" customHeight="true" outlineLevel="0" collapsed="false">
      <c r="A10" s="124" t="s">
        <v>128</v>
      </c>
      <c r="B10" s="124"/>
      <c r="C10" s="124" t="str">
        <f aca="false">'Прил 6 - РАСХОДЫ исп'!C9</f>
        <v>Бюджетные ассигнования  на 2023 год</v>
      </c>
      <c r="D10" s="124"/>
      <c r="E10" s="125" t="str">
        <f aca="false">'Прил 6 - РАСХОДЫ исп'!E9:H9</f>
        <v>Отчет об исполнении местного бюджета за девять месяцев  2023  года (форма 0503117)</v>
      </c>
      <c r="F10" s="125"/>
      <c r="G10" s="125"/>
      <c r="H10" s="125"/>
      <c r="I10" s="125"/>
      <c r="J10" s="124" t="str">
        <f aca="false">'Прил 6 - РАСХОДЫ исп'!I9</f>
        <v>Справочно: исполнение за девять месяцев 2022  года к Решению Думы от 28.07.2022 №392</v>
      </c>
      <c r="K10" s="124"/>
    </row>
    <row r="11" customFormat="false" ht="64.15" hidden="false" customHeight="true" outlineLevel="0" collapsed="false">
      <c r="A11" s="102" t="s">
        <v>95</v>
      </c>
      <c r="B11" s="127" t="s">
        <v>96</v>
      </c>
      <c r="C11" s="8" t="str">
        <f aca="false">'Прил 6 - РАСХОДЫ исп'!C10</f>
        <v>Решение Думы от 27.07.2023   №76, рублей</v>
      </c>
      <c r="D11" s="8" t="str">
        <f aca="false">'Прил 6 - РАСХОДЫ исп'!D10</f>
        <v>сводная бюджетная роспись на 01.10.2023, рублей</v>
      </c>
      <c r="E11" s="124" t="s">
        <v>9</v>
      </c>
      <c r="F11" s="124" t="s">
        <v>10</v>
      </c>
      <c r="G11" s="103" t="str">
        <f aca="false">'Прил 6 - РАСХОДЫ исп'!G10</f>
        <v>к Решению Думы от  27.07.2023 № 76,  %</v>
      </c>
      <c r="H11" s="103" t="str">
        <f aca="false">'Прил 6 - РАСХОДЫ исп'!H10</f>
        <v>к сводной бюджетной росписи на 01.10.2023, %</v>
      </c>
      <c r="I11" s="103" t="s">
        <v>129</v>
      </c>
      <c r="J11" s="124" t="str">
        <f aca="false">'Прил 6 - РАСХОДЫ исп'!I10</f>
        <v>рублей</v>
      </c>
      <c r="K11" s="128" t="str">
        <f aca="false">'Прил 6 - РАСХОДЫ исп'!J10</f>
        <v>%</v>
      </c>
    </row>
    <row r="12" customFormat="false" ht="41.75" hidden="false" customHeight="true" outlineLevel="0" collapsed="false">
      <c r="A12" s="102" t="s">
        <v>130</v>
      </c>
      <c r="B12" s="103" t="s">
        <v>84</v>
      </c>
      <c r="C12" s="129" t="n">
        <v>1564317922.39</v>
      </c>
      <c r="D12" s="129" t="n">
        <f aca="false">C12+200000</f>
        <v>1564517922.39</v>
      </c>
      <c r="E12" s="130" t="n">
        <v>1014351725.1</v>
      </c>
      <c r="F12" s="131" t="n">
        <f aca="false">E12/$E$16*100</f>
        <v>98.5025117057974</v>
      </c>
      <c r="G12" s="131" t="n">
        <f aca="false">E12/C12*100</f>
        <v>64.843067421375</v>
      </c>
      <c r="H12" s="131" t="n">
        <f aca="false">E12/D12*100</f>
        <v>64.8347782140104</v>
      </c>
      <c r="I12" s="131" t="n">
        <f aca="false">E12/J12*100-100</f>
        <v>11.7145970050283</v>
      </c>
      <c r="J12" s="130" t="n">
        <v>907984947.62</v>
      </c>
      <c r="K12" s="131" t="n">
        <v>60.4</v>
      </c>
    </row>
    <row r="13" customFormat="false" ht="29.1" hidden="false" customHeight="true" outlineLevel="0" collapsed="false">
      <c r="A13" s="102" t="s">
        <v>131</v>
      </c>
      <c r="B13" s="103" t="s">
        <v>85</v>
      </c>
      <c r="C13" s="129" t="n">
        <v>4700000</v>
      </c>
      <c r="D13" s="129" t="n">
        <f aca="false">C13</f>
        <v>4700000</v>
      </c>
      <c r="E13" s="130" t="n">
        <v>3165341.91</v>
      </c>
      <c r="F13" s="131" t="n">
        <f aca="false">E13/$E$16*100</f>
        <v>0.307382657146748</v>
      </c>
      <c r="G13" s="131" t="n">
        <f aca="false">E13/C13*100</f>
        <v>67.347700212766</v>
      </c>
      <c r="H13" s="131" t="n">
        <f aca="false">E13/D13*100</f>
        <v>67.347700212766</v>
      </c>
      <c r="I13" s="131" t="n">
        <f aca="false">E13/J13*100-100</f>
        <v>-1.73432567529049</v>
      </c>
      <c r="J13" s="130" t="n">
        <v>3221208.15</v>
      </c>
      <c r="K13" s="131" t="n">
        <v>72</v>
      </c>
    </row>
    <row r="14" customFormat="false" ht="31.3" hidden="false" customHeight="true" outlineLevel="0" collapsed="false">
      <c r="A14" s="102" t="s">
        <v>132</v>
      </c>
      <c r="B14" s="103" t="s">
        <v>133</v>
      </c>
      <c r="C14" s="129" t="n">
        <v>4800000</v>
      </c>
      <c r="D14" s="129" t="n">
        <f aca="false">C14</f>
        <v>4800000</v>
      </c>
      <c r="E14" s="130" t="n">
        <v>3467125.41</v>
      </c>
      <c r="F14" s="131" t="n">
        <f aca="false">E14/$E$16*100</f>
        <v>0.336688500480762</v>
      </c>
      <c r="G14" s="131" t="n">
        <f aca="false">E14/C14*100</f>
        <v>72.231779375</v>
      </c>
      <c r="H14" s="131" t="n">
        <f aca="false">E14/D14*100</f>
        <v>72.231779375</v>
      </c>
      <c r="I14" s="131" t="n">
        <f aca="false">E14/J14*100-100</f>
        <v>-1.8484773540978</v>
      </c>
      <c r="J14" s="130" t="n">
        <v>3532421.42</v>
      </c>
      <c r="K14" s="131" t="n">
        <v>76</v>
      </c>
    </row>
    <row r="15" customFormat="false" ht="29.85" hidden="false" customHeight="true" outlineLevel="0" collapsed="false">
      <c r="A15" s="102" t="s">
        <v>134</v>
      </c>
      <c r="B15" s="103" t="s">
        <v>87</v>
      </c>
      <c r="C15" s="129" t="n">
        <v>12800000</v>
      </c>
      <c r="D15" s="129" t="n">
        <f aca="false">C15</f>
        <v>12800000</v>
      </c>
      <c r="E15" s="130" t="n">
        <v>8788254.53</v>
      </c>
      <c r="F15" s="131" t="n">
        <f aca="false">E15/$E$16*100</f>
        <v>0.853417136575097</v>
      </c>
      <c r="G15" s="131" t="n">
        <f aca="false">E15/C15*100</f>
        <v>68.658238515625</v>
      </c>
      <c r="H15" s="131" t="n">
        <f aca="false">E15/D15*100</f>
        <v>68.658238515625</v>
      </c>
      <c r="I15" s="131" t="n">
        <f aca="false">E15/J15*100-100</f>
        <v>4.81325086879593</v>
      </c>
      <c r="J15" s="130" t="n">
        <v>8384678.9</v>
      </c>
      <c r="K15" s="131" t="n">
        <v>70.7</v>
      </c>
    </row>
    <row r="16" customFormat="false" ht="12" hidden="false" customHeight="true" outlineLevel="0" collapsed="false">
      <c r="A16" s="132" t="s">
        <v>124</v>
      </c>
      <c r="B16" s="132"/>
      <c r="C16" s="133" t="n">
        <f aca="false">SUM(C12:C15)</f>
        <v>1586617922.39</v>
      </c>
      <c r="D16" s="133" t="n">
        <f aca="false">SUM(D12:D15)</f>
        <v>1586817922.39</v>
      </c>
      <c r="E16" s="133" t="n">
        <f aca="false">SUM(E12:E15)</f>
        <v>1029772446.95</v>
      </c>
      <c r="F16" s="134" t="n">
        <f aca="false">SUM(F12:F15)</f>
        <v>100</v>
      </c>
      <c r="G16" s="135" t="n">
        <f aca="false">E16/C16*100</f>
        <v>64.9036187237066</v>
      </c>
      <c r="H16" s="135" t="n">
        <f aca="false">E16/D16*100</f>
        <v>64.8954383751224</v>
      </c>
      <c r="I16" s="131" t="n">
        <f aca="false">E16/J16*100</f>
        <v>111.55308244662</v>
      </c>
      <c r="J16" s="133" t="n">
        <f aca="false">SUM(J12:J15)</f>
        <v>923123256.09</v>
      </c>
      <c r="K16" s="135" t="n">
        <v>60.9</v>
      </c>
    </row>
    <row r="1048576" customFormat="false" ht="12.8" hidden="false" customHeight="false" outlineLevel="0" collapsed="false"/>
  </sheetData>
  <mergeCells count="9">
    <mergeCell ref="A2:K2"/>
    <mergeCell ref="J4:K4"/>
    <mergeCell ref="A6:K6"/>
    <mergeCell ref="A7:K7"/>
    <mergeCell ref="A10:B10"/>
    <mergeCell ref="C10:D10"/>
    <mergeCell ref="E10:I10"/>
    <mergeCell ref="J10:K10"/>
    <mergeCell ref="A16:B1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1649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2023-11-09T12:22:21Z</cp:lastPrinted>
  <dcterms:modified xsi:type="dcterms:W3CDTF">2023-11-09T12:26:07Z</dcterms:modified>
  <cp:revision>78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